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раметры продукции 2014 " sheetId="1" r:id="rId1"/>
  </sheets>
  <definedNames>
    <definedName name="_xlnm.Print_Area" localSheetId="0">'Параметры продукции 2014 '!$A$1:$T$112</definedName>
    <definedName name="Excel_BuiltIn_Print_Area">#REF!</definedName>
    <definedName name="Excel_BuiltIn_Print_Area1">#REF!</definedName>
    <definedName name="Excel_BuiltIn_Print_Area2">#REF!</definedName>
    <definedName name="Excel_BuiltIn_Print_Area3">#REF!</definedName>
    <definedName name="Excel_BuiltIn__FilterDatabase">'Параметры продукции 2014 '!$A$3:$X$99</definedName>
  </definedNames>
  <calcPr fullCalcOnLoad="1"/>
</workbook>
</file>

<file path=xl/sharedStrings.xml><?xml version="1.0" encoding="utf-8"?>
<sst xmlns="http://schemas.openxmlformats.org/spreadsheetml/2006/main" count="113" uniqueCount="107">
  <si>
    <t>Наименование продукции</t>
  </si>
  <si>
    <t>Кол-во. в уп. (шт)</t>
  </si>
  <si>
    <t>Размеры  штуки</t>
  </si>
  <si>
    <t>Площадь  шт (м2)</t>
  </si>
  <si>
    <t>Площадь  уп (м2)</t>
  </si>
  <si>
    <t>Размеры  упаковки</t>
  </si>
  <si>
    <t>Объем  уп. (м3)</t>
  </si>
  <si>
    <t>Вес Нетто,  шт (кг)</t>
  </si>
  <si>
    <t>Вес Нетто, 1 уп. (кг)</t>
  </si>
  <si>
    <t>Вес упак. материала (кг)</t>
  </si>
  <si>
    <t>Вес Брутто, уп. (кг)</t>
  </si>
  <si>
    <t>Вес Брутто, шт. (кг)</t>
  </si>
  <si>
    <t>Длина (м)</t>
  </si>
  <si>
    <t>Ширина (м)</t>
  </si>
  <si>
    <t>Высота (м)</t>
  </si>
  <si>
    <t xml:space="preserve">Сайдинг "Альта Сайдинг" </t>
  </si>
  <si>
    <t xml:space="preserve">Сайдинг "Канада+" </t>
  </si>
  <si>
    <t xml:space="preserve">Сайдинг "Quadrohouse" </t>
  </si>
  <si>
    <t>Сайдинг "Blockhouse" - 1 переломный</t>
  </si>
  <si>
    <t>Сайдинг "Blockhouse" - 2 переломный</t>
  </si>
  <si>
    <t xml:space="preserve">Сайдинг "ALASKA" </t>
  </si>
  <si>
    <t xml:space="preserve">Планка T-15 J-trim (в том числе коричневая)                           </t>
  </si>
  <si>
    <t xml:space="preserve">Планка T-13 Внутренний угол       </t>
  </si>
  <si>
    <t xml:space="preserve">Планка Т-16 Навесная                    </t>
  </si>
  <si>
    <t xml:space="preserve">Планка Т-09 Наличник                  </t>
  </si>
  <si>
    <t xml:space="preserve">Планка Т-12 Наружный угол          </t>
  </si>
  <si>
    <t xml:space="preserve">Планка Т-11 Начальная                   </t>
  </si>
  <si>
    <t xml:space="preserve">Планка Т-10 Окантовочная              </t>
  </si>
  <si>
    <t xml:space="preserve">Планка Т-17 Околооконная             </t>
  </si>
  <si>
    <t xml:space="preserve">Планка Т-05 Околооконная широкая             </t>
  </si>
  <si>
    <t xml:space="preserve">Планка Т-18 Соединительная        </t>
  </si>
  <si>
    <t xml:space="preserve">Планка Т-20 Софит                     </t>
  </si>
  <si>
    <t xml:space="preserve">Планка Т-20 Софит коричневый                    </t>
  </si>
  <si>
    <t xml:space="preserve">Планка Т-08 Фаска (в том числе коричневая)                   </t>
  </si>
  <si>
    <t xml:space="preserve">Планка Т-14 Финишная (в том числе коричн)                 </t>
  </si>
  <si>
    <t>Планка Т-06 Угловая радиусная</t>
  </si>
  <si>
    <t>Планка Т-21 Доборная</t>
  </si>
  <si>
    <t xml:space="preserve">Планка Т-07 Наличник широкий       </t>
  </si>
  <si>
    <t xml:space="preserve">Планка Т-13 BH Внутренняя               </t>
  </si>
  <si>
    <t xml:space="preserve">Планка Т-15 BH J-trim             </t>
  </si>
  <si>
    <t xml:space="preserve">Планка Т-17 BH         </t>
  </si>
  <si>
    <t xml:space="preserve">Планка T-18 BH Соединительная             </t>
  </si>
  <si>
    <t xml:space="preserve">Планка T-12 BH Наружний угол      </t>
  </si>
  <si>
    <t>Панель Камень, Природный камень</t>
  </si>
  <si>
    <t>Панель Кирпич, Комби</t>
  </si>
  <si>
    <t>Панель Камень скалистый</t>
  </si>
  <si>
    <t>Панель Кирпич Каньон</t>
  </si>
  <si>
    <t>Панель Кирпич Антик</t>
  </si>
  <si>
    <t>Панель Фасадная плитка</t>
  </si>
  <si>
    <t>Панель Гранит</t>
  </si>
  <si>
    <t>Панель Фагот</t>
  </si>
  <si>
    <t>Панель Бутовый камень</t>
  </si>
  <si>
    <t>Панель кирпич клинкерный</t>
  </si>
  <si>
    <t>Наружный угол камень</t>
  </si>
  <si>
    <t>Наружный угол кирпич</t>
  </si>
  <si>
    <t>Наружный угол кирпич клинкерный</t>
  </si>
  <si>
    <t>Наружный угол скалистый новый</t>
  </si>
  <si>
    <t>Наружный угол фигурный</t>
  </si>
  <si>
    <t>Наружный угол гранит</t>
  </si>
  <si>
    <t>Наружный угол фагот</t>
  </si>
  <si>
    <t>Наружный угол бутовый камень</t>
  </si>
  <si>
    <t>Облицовочная планка камень</t>
  </si>
  <si>
    <t>Облицовочная планка кирпич</t>
  </si>
  <si>
    <t>Наличник "Классик"</t>
  </si>
  <si>
    <t>Наличник "Модерн"</t>
  </si>
  <si>
    <t>J-профиль</t>
  </si>
  <si>
    <t xml:space="preserve">Планка стартовая  </t>
  </si>
  <si>
    <t xml:space="preserve">Желоб ПВХ 3м </t>
  </si>
  <si>
    <t xml:space="preserve">Желоб ПВХ 4м </t>
  </si>
  <si>
    <t>Труба водосточная ПВХ 3м</t>
  </si>
  <si>
    <t>Труба водосточная ПВХ 4м</t>
  </si>
  <si>
    <t>Труба водосточная с муфтой ПВХ 3м</t>
  </si>
  <si>
    <t>Труба водосточная с муфтой ПВХ 4м</t>
  </si>
  <si>
    <t xml:space="preserve">Муфта желоба ПВХ </t>
  </si>
  <si>
    <t xml:space="preserve">Заглушка ПВХ </t>
  </si>
  <si>
    <t xml:space="preserve">Угол желоба 90° ПВХ </t>
  </si>
  <si>
    <t xml:space="preserve">Воронка 82мм ПВХ </t>
  </si>
  <si>
    <t xml:space="preserve">Муфта трубы ПВХ </t>
  </si>
  <si>
    <t xml:space="preserve">Колено трубы 67° ПВХ </t>
  </si>
  <si>
    <t xml:space="preserve">Колено трубы 45° ПВХ </t>
  </si>
  <si>
    <t xml:space="preserve">Слив трубы  ПВХ </t>
  </si>
  <si>
    <t xml:space="preserve">Кронштейн желоба ПВХ </t>
  </si>
  <si>
    <t xml:space="preserve">Хомут трубы ПВХ </t>
  </si>
  <si>
    <r>
      <t>Угол желоба 120-145</t>
    </r>
    <r>
      <rPr>
        <sz val="14"/>
        <rFont val="Calibri"/>
        <family val="2"/>
      </rPr>
      <t>°</t>
    </r>
    <r>
      <rPr>
        <sz val="14"/>
        <rFont val="Arial Cyr"/>
        <family val="2"/>
      </rPr>
      <t xml:space="preserve"> ПВХ </t>
    </r>
  </si>
  <si>
    <t>Желоб ПВХ 3м (У)</t>
  </si>
  <si>
    <t>Желоб ПВХ 4м (У)</t>
  </si>
  <si>
    <t>Труба водосточная ПВХ 3м (У)</t>
  </si>
  <si>
    <t>Труба водосточная ПВХ 4м (У)</t>
  </si>
  <si>
    <t xml:space="preserve">Труба водосточная с муфтой ПВХ 3м (У) </t>
  </si>
  <si>
    <t>Труба водосточная с муфтой ПВХ 4м (У)</t>
  </si>
  <si>
    <t>Воронка 74 мм  ПВХ (У)</t>
  </si>
  <si>
    <t>Заглушка  ПВХ (У)</t>
  </si>
  <si>
    <t>Клипса ПВХ (У)</t>
  </si>
  <si>
    <r>
      <t>Колено 45</t>
    </r>
    <r>
      <rPr>
        <sz val="14"/>
        <rFont val="Calibri"/>
        <family val="2"/>
      </rPr>
      <t>°</t>
    </r>
    <r>
      <rPr>
        <sz val="14"/>
        <rFont val="Arial Cyr"/>
        <family val="2"/>
      </rPr>
      <t xml:space="preserve"> ПВХ (У)</t>
    </r>
  </si>
  <si>
    <r>
      <t>Колено 67</t>
    </r>
    <r>
      <rPr>
        <sz val="14"/>
        <rFont val="Calibri"/>
        <family val="2"/>
      </rPr>
      <t>°</t>
    </r>
    <r>
      <rPr>
        <sz val="14"/>
        <rFont val="Arial Cyr"/>
        <family val="2"/>
      </rPr>
      <t xml:space="preserve"> ПВХ (У)</t>
    </r>
  </si>
  <si>
    <t>Кронштейн желоба  ПВХ (У)</t>
  </si>
  <si>
    <t>Муфта желоба  ПВХ (У)</t>
  </si>
  <si>
    <t>Муфта трубы  ПВХ (У)</t>
  </si>
  <si>
    <t>Поворотный элемент кронштейна ПВХ (У)</t>
  </si>
  <si>
    <t>Слив (Наконечник) трубы ПВХ (У)</t>
  </si>
  <si>
    <r>
      <t>Угол желоба 90</t>
    </r>
    <r>
      <rPr>
        <sz val="14"/>
        <rFont val="Calibri"/>
        <family val="2"/>
      </rPr>
      <t>°</t>
    </r>
    <r>
      <rPr>
        <sz val="14"/>
        <rFont val="Arial Cyr"/>
        <family val="2"/>
      </rPr>
      <t xml:space="preserve"> ПВХ ПВХ (У)</t>
    </r>
  </si>
  <si>
    <t>Хомут трубы  ПВХ (У)</t>
  </si>
  <si>
    <t xml:space="preserve">Муфта трубы переходная </t>
  </si>
  <si>
    <t>Кронштейн желоба металл</t>
  </si>
  <si>
    <t>Хомут трубы металл</t>
  </si>
  <si>
    <t>Удлинитель кронштейна металл</t>
  </si>
  <si>
    <t>Сетка металл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</si>
</sst>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р_._-;\-* #,##0.00_р_._-;_-* \-??_р_._-;_-@_-"/>
    <numFmt numFmtId="166" formatCode="0.00"/>
    <numFmt numFmtId="167" formatCode="0.000"/>
    <numFmt numFmtId="168" formatCode="#,##0.000_р_."/>
    <numFmt numFmtId="169" formatCode="#,##0.000"/>
  </numFmts>
  <fonts count="9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sz val="14"/>
      <color indexed="10"/>
      <name val="Arial Cyr"/>
      <family val="2"/>
    </font>
    <font>
      <b/>
      <sz val="14"/>
      <color indexed="10"/>
      <name val="Arial Cyr"/>
      <family val="2"/>
    </font>
    <font>
      <sz val="14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258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 wrapText="1"/>
    </xf>
    <xf numFmtId="168" fontId="5" fillId="3" borderId="1" xfId="0" applyNumberFormat="1" applyFont="1" applyFill="1" applyBorder="1" applyAlignment="1">
      <alignment horizontal="center" vertical="center" wrapText="1"/>
    </xf>
    <xf numFmtId="168" fontId="5" fillId="4" borderId="3" xfId="0" applyNumberFormat="1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164" fontId="2" fillId="5" borderId="4" xfId="0" applyFont="1" applyFill="1" applyBorder="1" applyAlignment="1">
      <alignment vertical="top" wrapText="1"/>
    </xf>
    <xf numFmtId="164" fontId="3" fillId="2" borderId="5" xfId="0" applyFont="1" applyFill="1" applyBorder="1" applyAlignment="1">
      <alignment horizontal="center" vertical="center" wrapText="1"/>
    </xf>
    <xf numFmtId="166" fontId="2" fillId="5" borderId="4" xfId="0" applyNumberFormat="1" applyFont="1" applyFill="1" applyBorder="1" applyAlignment="1">
      <alignment horizontal="center" vertical="center" wrapText="1"/>
    </xf>
    <xf numFmtId="167" fontId="2" fillId="5" borderId="5" xfId="0" applyNumberFormat="1" applyFont="1" applyFill="1" applyBorder="1" applyAlignment="1">
      <alignment horizontal="center" vertical="center" wrapText="1"/>
    </xf>
    <xf numFmtId="167" fontId="2" fillId="5" borderId="4" xfId="0" applyNumberFormat="1" applyFont="1" applyFill="1" applyBorder="1" applyAlignment="1">
      <alignment horizontal="center" vertical="center" wrapText="1"/>
    </xf>
    <xf numFmtId="167" fontId="2" fillId="5" borderId="4" xfId="0" applyNumberFormat="1" applyFont="1" applyFill="1" applyBorder="1" applyAlignment="1">
      <alignment horizontal="center" vertical="center"/>
    </xf>
    <xf numFmtId="167" fontId="2" fillId="5" borderId="6" xfId="0" applyNumberFormat="1" applyFont="1" applyFill="1" applyBorder="1" applyAlignment="1">
      <alignment horizontal="center" vertical="center" wrapText="1"/>
    </xf>
    <xf numFmtId="166" fontId="2" fillId="5" borderId="5" xfId="0" applyNumberFormat="1" applyFont="1" applyFill="1" applyBorder="1" applyAlignment="1">
      <alignment horizontal="center" vertical="center" wrapText="1"/>
    </xf>
    <xf numFmtId="166" fontId="2" fillId="5" borderId="7" xfId="0" applyNumberFormat="1" applyFont="1" applyFill="1" applyBorder="1" applyAlignment="1">
      <alignment horizontal="center" vertical="center" wrapText="1"/>
    </xf>
    <xf numFmtId="168" fontId="2" fillId="5" borderId="4" xfId="0" applyNumberFormat="1" applyFont="1" applyFill="1" applyBorder="1" applyAlignment="1">
      <alignment horizontal="center" vertical="center"/>
    </xf>
    <xf numFmtId="168" fontId="3" fillId="3" borderId="4" xfId="0" applyNumberFormat="1" applyFont="1" applyFill="1" applyBorder="1" applyAlignment="1">
      <alignment horizontal="center" vertical="center"/>
    </xf>
    <xf numFmtId="168" fontId="2" fillId="5" borderId="3" xfId="0" applyNumberFormat="1" applyFont="1" applyFill="1" applyBorder="1" applyAlignment="1">
      <alignment horizontal="center" vertical="center"/>
    </xf>
    <xf numFmtId="168" fontId="2" fillId="5" borderId="8" xfId="0" applyNumberFormat="1" applyFont="1" applyFill="1" applyBorder="1" applyAlignment="1">
      <alignment horizontal="center" vertical="center"/>
    </xf>
    <xf numFmtId="168" fontId="3" fillId="4" borderId="9" xfId="0" applyNumberFormat="1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/>
    </xf>
    <xf numFmtId="164" fontId="6" fillId="5" borderId="4" xfId="0" applyFont="1" applyFill="1" applyBorder="1" applyAlignment="1">
      <alignment vertical="top" wrapText="1"/>
    </xf>
    <xf numFmtId="164" fontId="6" fillId="5" borderId="5" xfId="0" applyFont="1" applyFill="1" applyBorder="1" applyAlignment="1">
      <alignment horizontal="center" vertical="center" wrapText="1"/>
    </xf>
    <xf numFmtId="166" fontId="7" fillId="5" borderId="4" xfId="0" applyNumberFormat="1" applyFont="1" applyFill="1" applyBorder="1" applyAlignment="1">
      <alignment horizontal="center" vertical="center" wrapText="1"/>
    </xf>
    <xf numFmtId="167" fontId="7" fillId="5" borderId="5" xfId="0" applyNumberFormat="1" applyFont="1" applyFill="1" applyBorder="1" applyAlignment="1">
      <alignment horizontal="center" vertical="center" wrapText="1"/>
    </xf>
    <xf numFmtId="167" fontId="7" fillId="5" borderId="4" xfId="0" applyNumberFormat="1" applyFont="1" applyFill="1" applyBorder="1" applyAlignment="1">
      <alignment horizontal="center" vertical="center" wrapText="1"/>
    </xf>
    <xf numFmtId="167" fontId="7" fillId="5" borderId="4" xfId="0" applyNumberFormat="1" applyFont="1" applyFill="1" applyBorder="1" applyAlignment="1">
      <alignment horizontal="center" vertical="center"/>
    </xf>
    <xf numFmtId="167" fontId="7" fillId="5" borderId="6" xfId="0" applyNumberFormat="1" applyFont="1" applyFill="1" applyBorder="1" applyAlignment="1">
      <alignment horizontal="center" vertical="center" wrapText="1"/>
    </xf>
    <xf numFmtId="166" fontId="7" fillId="5" borderId="5" xfId="0" applyNumberFormat="1" applyFont="1" applyFill="1" applyBorder="1" applyAlignment="1">
      <alignment horizontal="center" vertical="center" wrapText="1"/>
    </xf>
    <xf numFmtId="166" fontId="7" fillId="5" borderId="7" xfId="0" applyNumberFormat="1" applyFont="1" applyFill="1" applyBorder="1" applyAlignment="1">
      <alignment horizontal="center" vertical="center" wrapText="1"/>
    </xf>
    <xf numFmtId="168" fontId="7" fillId="5" borderId="4" xfId="0" applyNumberFormat="1" applyFont="1" applyFill="1" applyBorder="1" applyAlignment="1">
      <alignment horizontal="center" vertical="center"/>
    </xf>
    <xf numFmtId="168" fontId="7" fillId="5" borderId="10" xfId="0" applyNumberFormat="1" applyFont="1" applyFill="1" applyBorder="1" applyAlignment="1">
      <alignment horizontal="center" vertical="center"/>
    </xf>
    <xf numFmtId="168" fontId="7" fillId="5" borderId="11" xfId="0" applyNumberFormat="1" applyFont="1" applyFill="1" applyBorder="1" applyAlignment="1">
      <alignment horizontal="center" vertical="center"/>
    </xf>
    <xf numFmtId="168" fontId="6" fillId="5" borderId="8" xfId="0" applyNumberFormat="1" applyFont="1" applyFill="1" applyBorder="1" applyAlignment="1">
      <alignment horizontal="center" vertical="center"/>
    </xf>
    <xf numFmtId="166" fontId="6" fillId="5" borderId="4" xfId="0" applyNumberFormat="1" applyFont="1" applyFill="1" applyBorder="1" applyAlignment="1">
      <alignment horizontal="center" vertical="center" wrapText="1"/>
    </xf>
    <xf numFmtId="167" fontId="6" fillId="5" borderId="5" xfId="0" applyNumberFormat="1" applyFont="1" applyFill="1" applyBorder="1" applyAlignment="1">
      <alignment horizontal="center" vertical="center" wrapText="1"/>
    </xf>
    <xf numFmtId="167" fontId="6" fillId="5" borderId="4" xfId="0" applyNumberFormat="1" applyFont="1" applyFill="1" applyBorder="1" applyAlignment="1">
      <alignment horizontal="center" vertical="center" wrapText="1"/>
    </xf>
    <xf numFmtId="167" fontId="6" fillId="5" borderId="4" xfId="0" applyNumberFormat="1" applyFont="1" applyFill="1" applyBorder="1" applyAlignment="1">
      <alignment horizontal="center" vertical="center"/>
    </xf>
    <xf numFmtId="167" fontId="6" fillId="5" borderId="6" xfId="0" applyNumberFormat="1" applyFont="1" applyFill="1" applyBorder="1" applyAlignment="1">
      <alignment horizontal="center" vertical="center" wrapText="1"/>
    </xf>
    <xf numFmtId="166" fontId="6" fillId="5" borderId="5" xfId="0" applyNumberFormat="1" applyFont="1" applyFill="1" applyBorder="1" applyAlignment="1">
      <alignment horizontal="center" vertical="center" wrapText="1"/>
    </xf>
    <xf numFmtId="166" fontId="6" fillId="5" borderId="7" xfId="0" applyNumberFormat="1" applyFont="1" applyFill="1" applyBorder="1" applyAlignment="1">
      <alignment horizontal="center" vertical="center" wrapText="1"/>
    </xf>
    <xf numFmtId="168" fontId="6" fillId="5" borderId="10" xfId="0" applyNumberFormat="1" applyFont="1" applyFill="1" applyBorder="1" applyAlignment="1">
      <alignment horizontal="center" vertical="center"/>
    </xf>
    <xf numFmtId="168" fontId="6" fillId="5" borderId="12" xfId="0" applyNumberFormat="1" applyFont="1" applyFill="1" applyBorder="1" applyAlignment="1">
      <alignment horizontal="center" vertical="center"/>
    </xf>
    <xf numFmtId="168" fontId="6" fillId="5" borderId="11" xfId="0" applyNumberFormat="1" applyFont="1" applyFill="1" applyBorder="1" applyAlignment="1">
      <alignment horizontal="center" vertical="center"/>
    </xf>
    <xf numFmtId="164" fontId="6" fillId="5" borderId="13" xfId="0" applyFont="1" applyFill="1" applyBorder="1" applyAlignment="1">
      <alignment vertical="top" wrapText="1"/>
    </xf>
    <xf numFmtId="164" fontId="6" fillId="5" borderId="0" xfId="0" applyFont="1" applyFill="1" applyBorder="1" applyAlignment="1">
      <alignment horizontal="center" vertical="center" wrapText="1"/>
    </xf>
    <xf numFmtId="166" fontId="6" fillId="5" borderId="14" xfId="0" applyNumberFormat="1" applyFont="1" applyFill="1" applyBorder="1" applyAlignment="1">
      <alignment horizontal="center" vertical="center" wrapText="1"/>
    </xf>
    <xf numFmtId="167" fontId="6" fillId="5" borderId="0" xfId="0" applyNumberFormat="1" applyFont="1" applyFill="1" applyBorder="1" applyAlignment="1">
      <alignment horizontal="center" vertical="center" wrapText="1"/>
    </xf>
    <xf numFmtId="167" fontId="6" fillId="5" borderId="14" xfId="0" applyNumberFormat="1" applyFont="1" applyFill="1" applyBorder="1" applyAlignment="1">
      <alignment horizontal="center" vertical="center" wrapText="1"/>
    </xf>
    <xf numFmtId="167" fontId="6" fillId="5" borderId="6" xfId="0" applyNumberFormat="1" applyFont="1" applyFill="1" applyBorder="1" applyAlignment="1">
      <alignment horizontal="center" vertical="center"/>
    </xf>
    <xf numFmtId="166" fontId="6" fillId="5" borderId="0" xfId="0" applyNumberFormat="1" applyFont="1" applyFill="1" applyBorder="1" applyAlignment="1">
      <alignment horizontal="center" vertical="center" wrapText="1"/>
    </xf>
    <xf numFmtId="166" fontId="6" fillId="5" borderId="15" xfId="0" applyNumberFormat="1" applyFont="1" applyFill="1" applyBorder="1" applyAlignment="1">
      <alignment horizontal="center" vertical="center" wrapText="1"/>
    </xf>
    <xf numFmtId="168" fontId="6" fillId="5" borderId="16" xfId="0" applyNumberFormat="1" applyFont="1" applyFill="1" applyBorder="1" applyAlignment="1">
      <alignment horizontal="center" vertical="center"/>
    </xf>
    <xf numFmtId="164" fontId="2" fillId="5" borderId="13" xfId="0" applyFont="1" applyFill="1" applyBorder="1" applyAlignment="1">
      <alignment vertical="top" wrapText="1"/>
    </xf>
    <xf numFmtId="164" fontId="3" fillId="2" borderId="17" xfId="0" applyFont="1" applyFill="1" applyBorder="1" applyAlignment="1">
      <alignment horizontal="center" vertical="center"/>
    </xf>
    <xf numFmtId="166" fontId="2" fillId="5" borderId="13" xfId="0" applyNumberFormat="1" applyFont="1" applyFill="1" applyBorder="1" applyAlignment="1">
      <alignment horizontal="center" vertical="center"/>
    </xf>
    <xf numFmtId="167" fontId="2" fillId="5" borderId="17" xfId="0" applyNumberFormat="1" applyFont="1" applyFill="1" applyBorder="1" applyAlignment="1">
      <alignment horizontal="center" vertical="center"/>
    </xf>
    <xf numFmtId="167" fontId="2" fillId="5" borderId="13" xfId="0" applyNumberFormat="1" applyFont="1" applyFill="1" applyBorder="1" applyAlignment="1">
      <alignment horizontal="center" vertical="center"/>
    </xf>
    <xf numFmtId="167" fontId="2" fillId="5" borderId="9" xfId="0" applyNumberFormat="1" applyFont="1" applyFill="1" applyBorder="1" applyAlignment="1">
      <alignment horizontal="center" vertical="center"/>
    </xf>
    <xf numFmtId="167" fontId="2" fillId="5" borderId="9" xfId="0" applyNumberFormat="1" applyFont="1" applyFill="1" applyBorder="1" applyAlignment="1">
      <alignment horizontal="center" vertical="center" wrapText="1"/>
    </xf>
    <xf numFmtId="166" fontId="2" fillId="5" borderId="17" xfId="0" applyNumberFormat="1" applyFont="1" applyFill="1" applyBorder="1" applyAlignment="1">
      <alignment horizontal="center" vertical="center"/>
    </xf>
    <xf numFmtId="166" fontId="2" fillId="5" borderId="18" xfId="0" applyNumberFormat="1" applyFont="1" applyFill="1" applyBorder="1" applyAlignment="1">
      <alignment horizontal="center" vertical="center"/>
    </xf>
    <xf numFmtId="168" fontId="2" fillId="5" borderId="9" xfId="0" applyNumberFormat="1" applyFont="1" applyFill="1" applyBorder="1" applyAlignment="1">
      <alignment horizontal="center" vertical="center"/>
    </xf>
    <xf numFmtId="168" fontId="3" fillId="3" borderId="19" xfId="0" applyNumberFormat="1" applyFont="1" applyFill="1" applyBorder="1" applyAlignment="1">
      <alignment horizontal="center" vertical="center"/>
    </xf>
    <xf numFmtId="168" fontId="2" fillId="5" borderId="12" xfId="0" applyNumberFormat="1" applyFont="1" applyFill="1" applyBorder="1" applyAlignment="1">
      <alignment horizontal="center" vertical="center"/>
    </xf>
    <xf numFmtId="168" fontId="2" fillId="5" borderId="11" xfId="0" applyNumberFormat="1" applyFont="1" applyFill="1" applyBorder="1" applyAlignment="1">
      <alignment horizontal="center" vertical="center"/>
    </xf>
    <xf numFmtId="168" fontId="3" fillId="4" borderId="20" xfId="0" applyNumberFormat="1" applyFont="1" applyFill="1" applyBorder="1" applyAlignment="1">
      <alignment horizontal="center" vertical="center"/>
    </xf>
    <xf numFmtId="164" fontId="2" fillId="5" borderId="9" xfId="0" applyFont="1" applyFill="1" applyBorder="1" applyAlignment="1">
      <alignment vertical="top" wrapText="1"/>
    </xf>
    <xf numFmtId="164" fontId="3" fillId="2" borderId="9" xfId="0" applyFont="1" applyFill="1" applyBorder="1" applyAlignment="1">
      <alignment horizontal="center" vertical="center" wrapText="1"/>
    </xf>
    <xf numFmtId="166" fontId="2" fillId="5" borderId="9" xfId="0" applyNumberFormat="1" applyFont="1" applyFill="1" applyBorder="1" applyAlignment="1">
      <alignment horizontal="center" vertical="center" wrapText="1"/>
    </xf>
    <xf numFmtId="168" fontId="3" fillId="3" borderId="9" xfId="0" applyNumberFormat="1" applyFont="1" applyFill="1" applyBorder="1" applyAlignment="1">
      <alignment horizontal="center" vertical="center"/>
    </xf>
    <xf numFmtId="168" fontId="2" fillId="5" borderId="21" xfId="0" applyNumberFormat="1" applyFont="1" applyFill="1" applyBorder="1" applyAlignment="1">
      <alignment horizontal="center" vertical="center"/>
    </xf>
    <xf numFmtId="164" fontId="3" fillId="2" borderId="13" xfId="0" applyFont="1" applyFill="1" applyBorder="1" applyAlignment="1">
      <alignment horizontal="center" vertical="center" wrapText="1"/>
    </xf>
    <xf numFmtId="166" fontId="2" fillId="5" borderId="13" xfId="0" applyNumberFormat="1" applyFont="1" applyFill="1" applyBorder="1" applyAlignment="1">
      <alignment horizontal="center" vertical="center" wrapText="1"/>
    </xf>
    <xf numFmtId="167" fontId="2" fillId="5" borderId="13" xfId="0" applyNumberFormat="1" applyFont="1" applyFill="1" applyBorder="1" applyAlignment="1">
      <alignment horizontal="center" vertical="center" wrapText="1"/>
    </xf>
    <xf numFmtId="168" fontId="3" fillId="3" borderId="13" xfId="0" applyNumberFormat="1" applyFont="1" applyFill="1" applyBorder="1" applyAlignment="1">
      <alignment horizontal="center" vertical="center"/>
    </xf>
    <xf numFmtId="168" fontId="2" fillId="5" borderId="13" xfId="0" applyNumberFormat="1" applyFont="1" applyFill="1" applyBorder="1" applyAlignment="1">
      <alignment horizontal="center" vertical="center"/>
    </xf>
    <xf numFmtId="164" fontId="6" fillId="5" borderId="22" xfId="0" applyFont="1" applyFill="1" applyBorder="1" applyAlignment="1">
      <alignment vertical="top" wrapText="1"/>
    </xf>
    <xf numFmtId="164" fontId="7" fillId="2" borderId="23" xfId="0" applyFont="1" applyFill="1" applyBorder="1" applyAlignment="1">
      <alignment horizontal="center" vertical="center" wrapText="1"/>
    </xf>
    <xf numFmtId="166" fontId="6" fillId="5" borderId="22" xfId="0" applyNumberFormat="1" applyFont="1" applyFill="1" applyBorder="1" applyAlignment="1">
      <alignment horizontal="center" vertical="center" wrapText="1"/>
    </xf>
    <xf numFmtId="167" fontId="6" fillId="5" borderId="24" xfId="0" applyNumberFormat="1" applyFont="1" applyFill="1" applyBorder="1" applyAlignment="1">
      <alignment horizontal="center" vertical="center" wrapText="1"/>
    </xf>
    <xf numFmtId="167" fontId="6" fillId="5" borderId="22" xfId="0" applyNumberFormat="1" applyFont="1" applyFill="1" applyBorder="1" applyAlignment="1">
      <alignment horizontal="center" vertical="center" wrapText="1"/>
    </xf>
    <xf numFmtId="167" fontId="6" fillId="5" borderId="22" xfId="0" applyNumberFormat="1" applyFont="1" applyFill="1" applyBorder="1" applyAlignment="1">
      <alignment horizontal="center" vertical="center"/>
    </xf>
    <xf numFmtId="167" fontId="6" fillId="5" borderId="13" xfId="0" applyNumberFormat="1" applyFont="1" applyFill="1" applyBorder="1" applyAlignment="1">
      <alignment horizontal="center" vertical="center" wrapText="1"/>
    </xf>
    <xf numFmtId="166" fontId="6" fillId="5" borderId="24" xfId="0" applyNumberFormat="1" applyFont="1" applyFill="1" applyBorder="1" applyAlignment="1">
      <alignment horizontal="center" vertical="center" wrapText="1"/>
    </xf>
    <xf numFmtId="166" fontId="6" fillId="5" borderId="23" xfId="0" applyNumberFormat="1" applyFont="1" applyFill="1" applyBorder="1" applyAlignment="1">
      <alignment horizontal="center" vertical="center" wrapText="1"/>
    </xf>
    <xf numFmtId="168" fontId="6" fillId="5" borderId="22" xfId="0" applyNumberFormat="1" applyFont="1" applyFill="1" applyBorder="1" applyAlignment="1">
      <alignment horizontal="center" vertical="center"/>
    </xf>
    <xf numFmtId="168" fontId="7" fillId="3" borderId="22" xfId="0" applyNumberFormat="1" applyFont="1" applyFill="1" applyBorder="1" applyAlignment="1">
      <alignment horizontal="center" vertical="center"/>
    </xf>
    <xf numFmtId="168" fontId="6" fillId="5" borderId="25" xfId="0" applyNumberFormat="1" applyFont="1" applyFill="1" applyBorder="1" applyAlignment="1">
      <alignment horizontal="center" vertical="center"/>
    </xf>
    <xf numFmtId="164" fontId="2" fillId="5" borderId="6" xfId="0" applyFont="1" applyFill="1" applyBorder="1" applyAlignment="1">
      <alignment horizontal="left" vertical="center" wrapText="1"/>
    </xf>
    <xf numFmtId="164" fontId="3" fillId="2" borderId="26" xfId="0" applyFont="1" applyFill="1" applyBorder="1" applyAlignment="1">
      <alignment horizontal="center" vertical="center"/>
    </xf>
    <xf numFmtId="166" fontId="2" fillId="5" borderId="6" xfId="0" applyNumberFormat="1" applyFont="1" applyFill="1" applyBorder="1" applyAlignment="1">
      <alignment horizontal="center" vertical="center"/>
    </xf>
    <xf numFmtId="166" fontId="2" fillId="5" borderId="26" xfId="0" applyNumberFormat="1" applyFont="1" applyFill="1" applyBorder="1" applyAlignment="1">
      <alignment horizontal="center" vertical="center"/>
    </xf>
    <xf numFmtId="167" fontId="2" fillId="5" borderId="6" xfId="0" applyNumberFormat="1" applyFont="1" applyFill="1" applyBorder="1" applyAlignment="1">
      <alignment horizontal="center" vertical="center"/>
    </xf>
    <xf numFmtId="167" fontId="2" fillId="5" borderId="26" xfId="0" applyNumberFormat="1" applyFont="1" applyFill="1" applyBorder="1" applyAlignment="1">
      <alignment horizontal="center" vertical="center" wrapText="1"/>
    </xf>
    <xf numFmtId="166" fontId="2" fillId="5" borderId="27" xfId="0" applyNumberFormat="1" applyFont="1" applyFill="1" applyBorder="1" applyAlignment="1">
      <alignment horizontal="center" vertical="center"/>
    </xf>
    <xf numFmtId="168" fontId="2" fillId="5" borderId="6" xfId="0" applyNumberFormat="1" applyFont="1" applyFill="1" applyBorder="1" applyAlignment="1">
      <alignment horizontal="center" vertical="center"/>
    </xf>
    <xf numFmtId="168" fontId="3" fillId="3" borderId="6" xfId="0" applyNumberFormat="1" applyFont="1" applyFill="1" applyBorder="1" applyAlignment="1">
      <alignment horizontal="center" vertical="center"/>
    </xf>
    <xf numFmtId="168" fontId="2" fillId="5" borderId="16" xfId="0" applyNumberFormat="1" applyFont="1" applyFill="1" applyBorder="1" applyAlignment="1">
      <alignment horizontal="center" vertical="center"/>
    </xf>
    <xf numFmtId="164" fontId="2" fillId="5" borderId="9" xfId="0" applyFont="1" applyFill="1" applyBorder="1" applyAlignment="1">
      <alignment horizontal="left" vertical="center" wrapText="1"/>
    </xf>
    <xf numFmtId="164" fontId="3" fillId="2" borderId="28" xfId="0" applyFont="1" applyFill="1" applyBorder="1" applyAlignment="1">
      <alignment horizontal="center" vertical="center"/>
    </xf>
    <xf numFmtId="166" fontId="2" fillId="5" borderId="9" xfId="0" applyNumberFormat="1" applyFont="1" applyFill="1" applyBorder="1" applyAlignment="1">
      <alignment horizontal="center" vertical="center"/>
    </xf>
    <xf numFmtId="166" fontId="2" fillId="5" borderId="28" xfId="0" applyNumberFormat="1" applyFont="1" applyFill="1" applyBorder="1" applyAlignment="1">
      <alignment horizontal="center" vertical="center"/>
    </xf>
    <xf numFmtId="167" fontId="2" fillId="5" borderId="28" xfId="0" applyNumberFormat="1" applyFont="1" applyFill="1" applyBorder="1" applyAlignment="1">
      <alignment horizontal="center" vertical="center" wrapText="1"/>
    </xf>
    <xf numFmtId="166" fontId="2" fillId="5" borderId="20" xfId="0" applyNumberFormat="1" applyFont="1" applyFill="1" applyBorder="1" applyAlignment="1">
      <alignment horizontal="center" vertical="center"/>
    </xf>
    <xf numFmtId="164" fontId="2" fillId="5" borderId="13" xfId="0" applyFont="1" applyFill="1" applyBorder="1" applyAlignment="1">
      <alignment horizontal="left" vertical="center" wrapText="1"/>
    </xf>
    <xf numFmtId="167" fontId="2" fillId="5" borderId="17" xfId="0" applyNumberFormat="1" applyFont="1" applyFill="1" applyBorder="1" applyAlignment="1">
      <alignment horizontal="center" vertical="center" wrapText="1"/>
    </xf>
    <xf numFmtId="168" fontId="2" fillId="5" borderId="14" xfId="0" applyNumberFormat="1" applyFont="1" applyFill="1" applyBorder="1" applyAlignment="1">
      <alignment horizontal="center" vertical="center"/>
    </xf>
    <xf numFmtId="168" fontId="2" fillId="5" borderId="29" xfId="0" applyNumberFormat="1" applyFont="1" applyFill="1" applyBorder="1" applyAlignment="1">
      <alignment horizontal="center" vertical="center"/>
    </xf>
    <xf numFmtId="164" fontId="3" fillId="2" borderId="9" xfId="0" applyFont="1" applyFill="1" applyBorder="1" applyAlignment="1">
      <alignment horizontal="center" vertical="center"/>
    </xf>
    <xf numFmtId="164" fontId="6" fillId="5" borderId="9" xfId="0" applyFont="1" applyFill="1" applyBorder="1" applyAlignment="1">
      <alignment horizontal="left" vertical="center" wrapText="1"/>
    </xf>
    <xf numFmtId="164" fontId="7" fillId="2" borderId="28" xfId="0" applyFont="1" applyFill="1" applyBorder="1" applyAlignment="1">
      <alignment horizontal="center" vertical="center"/>
    </xf>
    <xf numFmtId="166" fontId="6" fillId="5" borderId="9" xfId="0" applyNumberFormat="1" applyFont="1" applyFill="1" applyBorder="1" applyAlignment="1">
      <alignment horizontal="center" vertical="center"/>
    </xf>
    <xf numFmtId="166" fontId="6" fillId="5" borderId="28" xfId="0" applyNumberFormat="1" applyFont="1" applyFill="1" applyBorder="1" applyAlignment="1">
      <alignment horizontal="center" vertical="center"/>
    </xf>
    <xf numFmtId="167" fontId="6" fillId="5" borderId="9" xfId="0" applyNumberFormat="1" applyFont="1" applyFill="1" applyBorder="1" applyAlignment="1">
      <alignment horizontal="center" vertical="center"/>
    </xf>
    <xf numFmtId="167" fontId="6" fillId="5" borderId="28" xfId="0" applyNumberFormat="1" applyFont="1" applyFill="1" applyBorder="1" applyAlignment="1">
      <alignment horizontal="center" vertical="center" wrapText="1"/>
    </xf>
    <xf numFmtId="167" fontId="6" fillId="5" borderId="9" xfId="0" applyNumberFormat="1" applyFont="1" applyFill="1" applyBorder="1" applyAlignment="1">
      <alignment horizontal="center" vertical="center" wrapText="1"/>
    </xf>
    <xf numFmtId="166" fontId="6" fillId="5" borderId="20" xfId="0" applyNumberFormat="1" applyFont="1" applyFill="1" applyBorder="1" applyAlignment="1">
      <alignment horizontal="center" vertical="center"/>
    </xf>
    <xf numFmtId="168" fontId="6" fillId="5" borderId="9" xfId="0" applyNumberFormat="1" applyFont="1" applyFill="1" applyBorder="1" applyAlignment="1">
      <alignment horizontal="center" vertical="center"/>
    </xf>
    <xf numFmtId="168" fontId="7" fillId="3" borderId="9" xfId="0" applyNumberFormat="1" applyFont="1" applyFill="1" applyBorder="1" applyAlignment="1">
      <alignment horizontal="center" vertical="center"/>
    </xf>
    <xf numFmtId="168" fontId="6" fillId="5" borderId="21" xfId="0" applyNumberFormat="1" applyFont="1" applyFill="1" applyBorder="1" applyAlignment="1">
      <alignment horizontal="center" vertical="center"/>
    </xf>
    <xf numFmtId="164" fontId="2" fillId="5" borderId="22" xfId="0" applyFont="1" applyFill="1" applyBorder="1" applyAlignment="1">
      <alignment horizontal="left" vertical="center" wrapText="1"/>
    </xf>
    <xf numFmtId="164" fontId="3" fillId="2" borderId="24" xfId="0" applyFont="1" applyFill="1" applyBorder="1" applyAlignment="1">
      <alignment horizontal="center" vertical="center"/>
    </xf>
    <xf numFmtId="166" fontId="2" fillId="5" borderId="22" xfId="0" applyNumberFormat="1" applyFont="1" applyFill="1" applyBorder="1" applyAlignment="1">
      <alignment horizontal="center" vertical="center"/>
    </xf>
    <xf numFmtId="166" fontId="2" fillId="5" borderId="24" xfId="0" applyNumberFormat="1" applyFont="1" applyFill="1" applyBorder="1" applyAlignment="1">
      <alignment horizontal="center" vertical="center"/>
    </xf>
    <xf numFmtId="167" fontId="2" fillId="5" borderId="22" xfId="0" applyNumberFormat="1" applyFont="1" applyFill="1" applyBorder="1" applyAlignment="1">
      <alignment horizontal="center" vertical="center"/>
    </xf>
    <xf numFmtId="167" fontId="2" fillId="5" borderId="24" xfId="0" applyNumberFormat="1" applyFont="1" applyFill="1" applyBorder="1" applyAlignment="1">
      <alignment horizontal="center" vertical="center" wrapText="1"/>
    </xf>
    <xf numFmtId="167" fontId="2" fillId="5" borderId="22" xfId="0" applyNumberFormat="1" applyFont="1" applyFill="1" applyBorder="1" applyAlignment="1">
      <alignment horizontal="center" vertical="center" wrapText="1"/>
    </xf>
    <xf numFmtId="166" fontId="2" fillId="5" borderId="23" xfId="0" applyNumberFormat="1" applyFont="1" applyFill="1" applyBorder="1" applyAlignment="1">
      <alignment horizontal="center" vertical="center"/>
    </xf>
    <xf numFmtId="168" fontId="2" fillId="5" borderId="22" xfId="0" applyNumberFormat="1" applyFont="1" applyFill="1" applyBorder="1" applyAlignment="1">
      <alignment horizontal="center" vertical="center"/>
    </xf>
    <xf numFmtId="168" fontId="3" fillId="3" borderId="22" xfId="0" applyNumberFormat="1" applyFont="1" applyFill="1" applyBorder="1" applyAlignment="1">
      <alignment horizontal="center" vertical="center"/>
    </xf>
    <xf numFmtId="168" fontId="2" fillId="5" borderId="30" xfId="0" applyNumberFormat="1" applyFont="1" applyFill="1" applyBorder="1" applyAlignment="1">
      <alignment horizontal="center" vertical="center"/>
    </xf>
    <xf numFmtId="168" fontId="2" fillId="5" borderId="25" xfId="0" applyNumberFormat="1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left" vertical="center" wrapText="1"/>
    </xf>
    <xf numFmtId="164" fontId="3" fillId="2" borderId="5" xfId="0" applyFont="1" applyFill="1" applyBorder="1" applyAlignment="1">
      <alignment horizontal="center" vertical="center"/>
    </xf>
    <xf numFmtId="167" fontId="2" fillId="3" borderId="4" xfId="0" applyNumberFormat="1" applyFont="1" applyFill="1" applyBorder="1" applyAlignment="1">
      <alignment horizontal="center" vertical="center"/>
    </xf>
    <xf numFmtId="167" fontId="2" fillId="3" borderId="5" xfId="0" applyNumberFormat="1" applyFont="1" applyFill="1" applyBorder="1" applyAlignment="1">
      <alignment horizontal="center" vertical="center"/>
    </xf>
    <xf numFmtId="166" fontId="2" fillId="3" borderId="4" xfId="0" applyNumberFormat="1" applyFont="1" applyFill="1" applyBorder="1" applyAlignment="1">
      <alignment horizontal="center" vertical="center"/>
    </xf>
    <xf numFmtId="166" fontId="2" fillId="3" borderId="7" xfId="0" applyNumberFormat="1" applyFont="1" applyFill="1" applyBorder="1" applyAlignment="1">
      <alignment horizontal="center" vertical="center"/>
    </xf>
    <xf numFmtId="168" fontId="2" fillId="3" borderId="4" xfId="0" applyNumberFormat="1" applyFont="1" applyFill="1" applyBorder="1" applyAlignment="1">
      <alignment horizontal="center" vertical="center"/>
    </xf>
    <xf numFmtId="168" fontId="2" fillId="3" borderId="1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/>
    </xf>
    <xf numFmtId="164" fontId="3" fillId="3" borderId="9" xfId="0" applyFont="1" applyFill="1" applyBorder="1" applyAlignment="1">
      <alignment horizontal="left" vertical="center" wrapText="1"/>
    </xf>
    <xf numFmtId="167" fontId="2" fillId="3" borderId="9" xfId="0" applyNumberFormat="1" applyFont="1" applyFill="1" applyBorder="1" applyAlignment="1">
      <alignment horizontal="center" vertical="center"/>
    </xf>
    <xf numFmtId="167" fontId="2" fillId="3" borderId="28" xfId="0" applyNumberFormat="1" applyFont="1" applyFill="1" applyBorder="1" applyAlignment="1">
      <alignment horizontal="center" vertical="center"/>
    </xf>
    <xf numFmtId="166" fontId="2" fillId="3" borderId="9" xfId="0" applyNumberFormat="1" applyFont="1" applyFill="1" applyBorder="1" applyAlignment="1">
      <alignment horizontal="center" vertical="center"/>
    </xf>
    <xf numFmtId="166" fontId="2" fillId="3" borderId="20" xfId="0" applyNumberFormat="1" applyFont="1" applyFill="1" applyBorder="1" applyAlignment="1">
      <alignment horizontal="center" vertical="center"/>
    </xf>
    <xf numFmtId="168" fontId="2" fillId="3" borderId="9" xfId="0" applyNumberFormat="1" applyFont="1" applyFill="1" applyBorder="1" applyAlignment="1">
      <alignment horizontal="center" vertical="center"/>
    </xf>
    <xf numFmtId="168" fontId="2" fillId="3" borderId="21" xfId="0" applyNumberFormat="1" applyFont="1" applyFill="1" applyBorder="1" applyAlignment="1">
      <alignment horizontal="center" vertical="center"/>
    </xf>
    <xf numFmtId="166" fontId="2" fillId="3" borderId="28" xfId="0" applyNumberFormat="1" applyFont="1" applyFill="1" applyBorder="1" applyAlignment="1">
      <alignment horizontal="center" vertical="center"/>
    </xf>
    <xf numFmtId="164" fontId="7" fillId="3" borderId="9" xfId="0" applyFont="1" applyFill="1" applyBorder="1" applyAlignment="1">
      <alignment horizontal="left" vertical="center" wrapText="1"/>
    </xf>
    <xf numFmtId="167" fontId="6" fillId="3" borderId="9" xfId="0" applyNumberFormat="1" applyFont="1" applyFill="1" applyBorder="1" applyAlignment="1">
      <alignment horizontal="center" vertical="center"/>
    </xf>
    <xf numFmtId="167" fontId="6" fillId="3" borderId="28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166" fontId="6" fillId="3" borderId="20" xfId="0" applyNumberFormat="1" applyFont="1" applyFill="1" applyBorder="1" applyAlignment="1">
      <alignment horizontal="center" vertical="center"/>
    </xf>
    <xf numFmtId="168" fontId="6" fillId="3" borderId="9" xfId="0" applyNumberFormat="1" applyFont="1" applyFill="1" applyBorder="1" applyAlignment="1">
      <alignment horizontal="center" vertical="center"/>
    </xf>
    <xf numFmtId="168" fontId="6" fillId="3" borderId="21" xfId="0" applyNumberFormat="1" applyFont="1" applyFill="1" applyBorder="1" applyAlignment="1">
      <alignment horizontal="center" vertical="center"/>
    </xf>
    <xf numFmtId="166" fontId="6" fillId="3" borderId="28" xfId="0" applyNumberFormat="1" applyFont="1" applyFill="1" applyBorder="1" applyAlignment="1">
      <alignment horizontal="center" vertical="center"/>
    </xf>
    <xf numFmtId="164" fontId="3" fillId="3" borderId="13" xfId="0" applyFont="1" applyFill="1" applyBorder="1" applyAlignment="1">
      <alignment horizontal="left" vertical="center" wrapText="1"/>
    </xf>
    <xf numFmtId="167" fontId="2" fillId="3" borderId="13" xfId="0" applyNumberFormat="1" applyFont="1" applyFill="1" applyBorder="1" applyAlignment="1">
      <alignment horizontal="center" vertical="center"/>
    </xf>
    <xf numFmtId="167" fontId="2" fillId="3" borderId="17" xfId="0" applyNumberFormat="1" applyFont="1" applyFill="1" applyBorder="1" applyAlignment="1">
      <alignment horizontal="center" vertical="center"/>
    </xf>
    <xf numFmtId="166" fontId="2" fillId="3" borderId="17" xfId="0" applyNumberFormat="1" applyFont="1" applyFill="1" applyBorder="1" applyAlignment="1">
      <alignment horizontal="center" vertical="center"/>
    </xf>
    <xf numFmtId="166" fontId="2" fillId="3" borderId="13" xfId="0" applyNumberFormat="1" applyFont="1" applyFill="1" applyBorder="1" applyAlignment="1">
      <alignment horizontal="center" vertical="center"/>
    </xf>
    <xf numFmtId="166" fontId="2" fillId="3" borderId="18" xfId="0" applyNumberFormat="1" applyFont="1" applyFill="1" applyBorder="1" applyAlignment="1">
      <alignment horizontal="center" vertical="center"/>
    </xf>
    <xf numFmtId="168" fontId="2" fillId="3" borderId="13" xfId="0" applyNumberFormat="1" applyFont="1" applyFill="1" applyBorder="1" applyAlignment="1">
      <alignment horizontal="center" vertical="center"/>
    </xf>
    <xf numFmtId="164" fontId="7" fillId="3" borderId="13" xfId="0" applyFont="1" applyFill="1" applyBorder="1" applyAlignment="1">
      <alignment horizontal="left" vertical="center" wrapText="1"/>
    </xf>
    <xf numFmtId="164" fontId="7" fillId="2" borderId="17" xfId="0" applyFont="1" applyFill="1" applyBorder="1" applyAlignment="1">
      <alignment horizontal="center" vertical="center"/>
    </xf>
    <xf numFmtId="167" fontId="6" fillId="3" borderId="13" xfId="0" applyNumberFormat="1" applyFont="1" applyFill="1" applyBorder="1" applyAlignment="1">
      <alignment horizontal="center" vertical="center"/>
    </xf>
    <xf numFmtId="167" fontId="6" fillId="3" borderId="17" xfId="0" applyNumberFormat="1" applyFont="1" applyFill="1" applyBorder="1" applyAlignment="1">
      <alignment horizontal="center" vertical="center"/>
    </xf>
    <xf numFmtId="166" fontId="6" fillId="3" borderId="17" xfId="0" applyNumberFormat="1" applyFont="1" applyFill="1" applyBorder="1" applyAlignment="1">
      <alignment horizontal="center" vertical="center"/>
    </xf>
    <xf numFmtId="166" fontId="6" fillId="3" borderId="13" xfId="0" applyNumberFormat="1" applyFont="1" applyFill="1" applyBorder="1" applyAlignment="1">
      <alignment horizontal="center" vertical="center"/>
    </xf>
    <xf numFmtId="168" fontId="7" fillId="3" borderId="13" xfId="0" applyNumberFormat="1" applyFont="1" applyFill="1" applyBorder="1" applyAlignment="1">
      <alignment horizontal="center" vertical="center"/>
    </xf>
    <xf numFmtId="168" fontId="6" fillId="3" borderId="13" xfId="0" applyNumberFormat="1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/>
    </xf>
    <xf numFmtId="164" fontId="2" fillId="3" borderId="28" xfId="0" applyFont="1" applyFill="1" applyBorder="1" applyAlignment="1">
      <alignment horizontal="center" vertical="center"/>
    </xf>
    <xf numFmtId="164" fontId="2" fillId="3" borderId="9" xfId="0" applyFont="1" applyFill="1" applyBorder="1" applyAlignment="1">
      <alignment horizontal="center" vertical="center"/>
    </xf>
    <xf numFmtId="164" fontId="2" fillId="0" borderId="8" xfId="0" applyFont="1" applyFill="1" applyBorder="1" applyAlignment="1">
      <alignment horizontal="left" vertical="center" wrapText="1"/>
    </xf>
    <xf numFmtId="164" fontId="3" fillId="2" borderId="30" xfId="0" applyFont="1" applyFill="1" applyBorder="1" applyAlignment="1">
      <alignment horizontal="center" vertical="center"/>
    </xf>
    <xf numFmtId="167" fontId="2" fillId="0" borderId="30" xfId="0" applyNumberFormat="1" applyFont="1" applyFill="1" applyBorder="1" applyAlignment="1">
      <alignment horizontal="center" vertical="center"/>
    </xf>
    <xf numFmtId="166" fontId="2" fillId="6" borderId="30" xfId="0" applyNumberFormat="1" applyFont="1" applyFill="1" applyBorder="1" applyAlignment="1">
      <alignment horizontal="center" vertical="center"/>
    </xf>
    <xf numFmtId="168" fontId="2" fillId="0" borderId="30" xfId="0" applyNumberFormat="1" applyFont="1" applyFill="1" applyBorder="1" applyAlignment="1">
      <alignment horizontal="center" vertical="center"/>
    </xf>
    <xf numFmtId="168" fontId="3" fillId="3" borderId="30" xfId="0" applyNumberFormat="1" applyFont="1" applyFill="1" applyBorder="1" applyAlignment="1">
      <alignment horizontal="center" vertical="center"/>
    </xf>
    <xf numFmtId="168" fontId="2" fillId="6" borderId="30" xfId="0" applyNumberFormat="1" applyFont="1" applyFill="1" applyBorder="1" applyAlignment="1">
      <alignment horizontal="center" vertical="center"/>
    </xf>
    <xf numFmtId="168" fontId="2" fillId="0" borderId="3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 wrapText="1"/>
    </xf>
    <xf numFmtId="164" fontId="3" fillId="2" borderId="32" xfId="0" applyFont="1" applyFill="1" applyBorder="1" applyAlignment="1">
      <alignment horizontal="center" vertical="center"/>
    </xf>
    <xf numFmtId="166" fontId="2" fillId="0" borderId="30" xfId="0" applyNumberFormat="1" applyFont="1" applyFill="1" applyBorder="1" applyAlignment="1">
      <alignment horizontal="center" vertical="center"/>
    </xf>
    <xf numFmtId="166" fontId="2" fillId="0" borderId="32" xfId="0" applyNumberFormat="1" applyFont="1" applyFill="1" applyBorder="1" applyAlignment="1">
      <alignment horizontal="center" vertical="center"/>
    </xf>
    <xf numFmtId="166" fontId="2" fillId="6" borderId="32" xfId="0" applyNumberFormat="1" applyFont="1" applyFill="1" applyBorder="1" applyAlignment="1">
      <alignment horizontal="center" vertical="center"/>
    </xf>
    <xf numFmtId="167" fontId="2" fillId="6" borderId="30" xfId="0" applyNumberFormat="1" applyFont="1" applyFill="1" applyBorder="1" applyAlignment="1">
      <alignment horizontal="center" vertical="center"/>
    </xf>
    <xf numFmtId="164" fontId="2" fillId="7" borderId="4" xfId="0" applyFont="1" applyFill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167" fontId="2" fillId="7" borderId="4" xfId="0" applyNumberFormat="1" applyFont="1" applyFill="1" applyBorder="1" applyAlignment="1">
      <alignment horizontal="center" vertical="center"/>
    </xf>
    <xf numFmtId="167" fontId="2" fillId="7" borderId="5" xfId="0" applyNumberFormat="1" applyFont="1" applyFill="1" applyBorder="1" applyAlignment="1">
      <alignment horizontal="center" vertical="center"/>
    </xf>
    <xf numFmtId="167" fontId="2" fillId="7" borderId="7" xfId="0" applyNumberFormat="1" applyFont="1" applyFill="1" applyBorder="1" applyAlignment="1">
      <alignment horizontal="center" vertical="center"/>
    </xf>
    <xf numFmtId="168" fontId="2" fillId="7" borderId="4" xfId="15" applyNumberFormat="1" applyFont="1" applyFill="1" applyBorder="1" applyAlignment="1" applyProtection="1">
      <alignment horizontal="center" vertical="center"/>
      <protection/>
    </xf>
    <xf numFmtId="168" fontId="2" fillId="7" borderId="4" xfId="0" applyNumberFormat="1" applyFont="1" applyFill="1" applyBorder="1" applyAlignment="1">
      <alignment horizontal="center" vertical="center"/>
    </xf>
    <xf numFmtId="168" fontId="2" fillId="7" borderId="10" xfId="0" applyNumberFormat="1" applyFont="1" applyFill="1" applyBorder="1" applyAlignment="1">
      <alignment horizontal="center" vertical="center"/>
    </xf>
    <xf numFmtId="164" fontId="2" fillId="7" borderId="9" xfId="0" applyFont="1" applyFill="1" applyBorder="1" applyAlignment="1">
      <alignment horizontal="left" vertical="center" wrapText="1"/>
    </xf>
    <xf numFmtId="164" fontId="3" fillId="2" borderId="28" xfId="0" applyNumberFormat="1" applyFont="1" applyFill="1" applyBorder="1" applyAlignment="1">
      <alignment horizontal="center" vertical="center"/>
    </xf>
    <xf numFmtId="167" fontId="2" fillId="7" borderId="6" xfId="0" applyNumberFormat="1" applyFont="1" applyFill="1" applyBorder="1" applyAlignment="1">
      <alignment horizontal="center" vertical="center"/>
    </xf>
    <xf numFmtId="167" fontId="2" fillId="7" borderId="26" xfId="0" applyNumberFormat="1" applyFont="1" applyFill="1" applyBorder="1" applyAlignment="1">
      <alignment horizontal="center" vertical="center"/>
    </xf>
    <xf numFmtId="167" fontId="2" fillId="7" borderId="9" xfId="0" applyNumberFormat="1" applyFont="1" applyFill="1" applyBorder="1" applyAlignment="1">
      <alignment horizontal="center" vertical="center"/>
    </xf>
    <xf numFmtId="167" fontId="2" fillId="7" borderId="27" xfId="0" applyNumberFormat="1" applyFont="1" applyFill="1" applyBorder="1" applyAlignment="1">
      <alignment horizontal="center" vertical="center"/>
    </xf>
    <xf numFmtId="168" fontId="2" fillId="7" borderId="9" xfId="15" applyNumberFormat="1" applyFont="1" applyFill="1" applyBorder="1" applyAlignment="1" applyProtection="1">
      <alignment horizontal="center" vertical="center"/>
      <protection/>
    </xf>
    <xf numFmtId="168" fontId="2" fillId="7" borderId="27" xfId="0" applyNumberFormat="1" applyFont="1" applyFill="1" applyBorder="1" applyAlignment="1">
      <alignment horizontal="center" vertical="center"/>
    </xf>
    <xf numFmtId="168" fontId="2" fillId="7" borderId="9" xfId="0" applyNumberFormat="1" applyFont="1" applyFill="1" applyBorder="1" applyAlignment="1">
      <alignment horizontal="center" vertical="center"/>
    </xf>
    <xf numFmtId="168" fontId="2" fillId="7" borderId="16" xfId="0" applyNumberFormat="1" applyFont="1" applyFill="1" applyBorder="1" applyAlignment="1">
      <alignment horizontal="center" vertical="center"/>
    </xf>
    <xf numFmtId="164" fontId="2" fillId="7" borderId="9" xfId="0" applyFont="1" applyFill="1" applyBorder="1" applyAlignment="1">
      <alignment/>
    </xf>
    <xf numFmtId="164" fontId="2" fillId="7" borderId="13" xfId="0" applyFont="1" applyFill="1" applyBorder="1" applyAlignment="1">
      <alignment horizontal="left" vertical="center" wrapText="1"/>
    </xf>
    <xf numFmtId="164" fontId="2" fillId="8" borderId="9" xfId="0" applyFont="1" applyFill="1" applyBorder="1" applyAlignment="1">
      <alignment horizontal="left" vertical="center" wrapText="1"/>
    </xf>
    <xf numFmtId="167" fontId="2" fillId="8" borderId="6" xfId="0" applyNumberFormat="1" applyFont="1" applyFill="1" applyBorder="1" applyAlignment="1">
      <alignment horizontal="center" vertical="center"/>
    </xf>
    <xf numFmtId="167" fontId="2" fillId="8" borderId="26" xfId="0" applyNumberFormat="1" applyFont="1" applyFill="1" applyBorder="1" applyAlignment="1">
      <alignment horizontal="center" vertical="center"/>
    </xf>
    <xf numFmtId="167" fontId="2" fillId="8" borderId="9" xfId="0" applyNumberFormat="1" applyFont="1" applyFill="1" applyBorder="1" applyAlignment="1">
      <alignment horizontal="center" vertical="center"/>
    </xf>
    <xf numFmtId="167" fontId="2" fillId="8" borderId="27" xfId="0" applyNumberFormat="1" applyFont="1" applyFill="1" applyBorder="1" applyAlignment="1">
      <alignment horizontal="center" vertical="center"/>
    </xf>
    <xf numFmtId="168" fontId="2" fillId="8" borderId="9" xfId="15" applyNumberFormat="1" applyFont="1" applyFill="1" applyBorder="1" applyAlignment="1" applyProtection="1">
      <alignment horizontal="center" vertical="center"/>
      <protection/>
    </xf>
    <xf numFmtId="168" fontId="2" fillId="8" borderId="27" xfId="0" applyNumberFormat="1" applyFont="1" applyFill="1" applyBorder="1" applyAlignment="1">
      <alignment horizontal="center" vertical="center"/>
    </xf>
    <xf numFmtId="168" fontId="2" fillId="8" borderId="9" xfId="0" applyNumberFormat="1" applyFont="1" applyFill="1" applyBorder="1" applyAlignment="1">
      <alignment horizontal="center" vertical="center"/>
    </xf>
    <xf numFmtId="168" fontId="2" fillId="8" borderId="16" xfId="0" applyNumberFormat="1" applyFont="1" applyFill="1" applyBorder="1" applyAlignment="1">
      <alignment horizontal="center" vertical="center"/>
    </xf>
    <xf numFmtId="164" fontId="2" fillId="8" borderId="6" xfId="0" applyFont="1" applyFill="1" applyBorder="1" applyAlignment="1">
      <alignment horizontal="left" vertical="center" wrapText="1"/>
    </xf>
    <xf numFmtId="164" fontId="2" fillId="8" borderId="9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center"/>
    </xf>
    <xf numFmtId="164" fontId="2" fillId="8" borderId="6" xfId="0" applyFont="1" applyFill="1" applyBorder="1" applyAlignment="1">
      <alignment/>
    </xf>
    <xf numFmtId="164" fontId="3" fillId="0" borderId="9" xfId="0" applyFont="1" applyFill="1" applyBorder="1" applyAlignment="1">
      <alignment horizontal="left" vertical="center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26" xfId="0" applyNumberFormat="1" applyFont="1" applyFill="1" applyBorder="1" applyAlignment="1">
      <alignment horizontal="center" vertical="center"/>
    </xf>
    <xf numFmtId="167" fontId="2" fillId="0" borderId="9" xfId="0" applyNumberFormat="1" applyFont="1" applyFill="1" applyBorder="1" applyAlignment="1">
      <alignment horizontal="center" vertical="center"/>
    </xf>
    <xf numFmtId="167" fontId="2" fillId="6" borderId="26" xfId="0" applyNumberFormat="1" applyFont="1" applyFill="1" applyBorder="1" applyAlignment="1">
      <alignment horizontal="center" vertical="center"/>
    </xf>
    <xf numFmtId="167" fontId="2" fillId="6" borderId="6" xfId="0" applyNumberFormat="1" applyFont="1" applyFill="1" applyBorder="1" applyAlignment="1">
      <alignment horizontal="center" vertical="center"/>
    </xf>
    <xf numFmtId="167" fontId="2" fillId="6" borderId="27" xfId="0" applyNumberFormat="1" applyFont="1" applyFill="1" applyBorder="1" applyAlignment="1">
      <alignment horizontal="center" vertical="center"/>
    </xf>
    <xf numFmtId="168" fontId="2" fillId="0" borderId="9" xfId="15" applyNumberFormat="1" applyFont="1" applyFill="1" applyBorder="1" applyAlignment="1" applyProtection="1">
      <alignment horizontal="center" vertical="center"/>
      <protection/>
    </xf>
    <xf numFmtId="168" fontId="2" fillId="0" borderId="27" xfId="0" applyNumberFormat="1" applyFont="1" applyFill="1" applyBorder="1" applyAlignment="1">
      <alignment horizontal="center" vertical="center"/>
    </xf>
    <xf numFmtId="168" fontId="2" fillId="6" borderId="9" xfId="0" applyNumberFormat="1" applyFont="1" applyFill="1" applyBorder="1" applyAlignment="1">
      <alignment horizontal="center" vertical="center"/>
    </xf>
    <xf numFmtId="168" fontId="2" fillId="0" borderId="16" xfId="0" applyNumberFormat="1" applyFont="1" applyFill="1" applyBorder="1" applyAlignment="1">
      <alignment horizontal="center" vertical="center"/>
    </xf>
    <xf numFmtId="164" fontId="3" fillId="0" borderId="22" xfId="0" applyFont="1" applyFill="1" applyBorder="1" applyAlignment="1">
      <alignment horizontal="left" vertical="center"/>
    </xf>
    <xf numFmtId="164" fontId="3" fillId="2" borderId="24" xfId="0" applyNumberFormat="1" applyFont="1" applyFill="1" applyBorder="1" applyAlignment="1">
      <alignment horizontal="center" vertical="center"/>
    </xf>
    <xf numFmtId="167" fontId="2" fillId="0" borderId="32" xfId="0" applyNumberFormat="1" applyFont="1" applyFill="1" applyBorder="1" applyAlignment="1">
      <alignment horizontal="center" vertical="center"/>
    </xf>
    <xf numFmtId="167" fontId="2" fillId="0" borderId="25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167" fontId="2" fillId="6" borderId="32" xfId="0" applyNumberFormat="1" applyFont="1" applyFill="1" applyBorder="1" applyAlignment="1">
      <alignment horizontal="center" vertical="center"/>
    </xf>
    <xf numFmtId="167" fontId="2" fillId="6" borderId="33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33" xfId="0" applyNumberFormat="1" applyFont="1" applyFill="1" applyBorder="1" applyAlignment="1">
      <alignment horizontal="center" vertical="center"/>
    </xf>
    <xf numFmtId="168" fontId="2" fillId="6" borderId="22" xfId="0" applyNumberFormat="1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8" fontId="3" fillId="3" borderId="0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Финансов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tabSelected="1" view="pageBreakPreview" zoomScale="70" zoomScaleNormal="70" zoomScaleSheetLayoutView="7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1" sqref="B101"/>
    </sheetView>
  </sheetViews>
  <sheetFormatPr defaultColWidth="9.00390625" defaultRowHeight="12.75"/>
  <cols>
    <col min="1" max="1" width="0.37109375" style="1" customWidth="1"/>
    <col min="2" max="2" width="74.00390625" style="2" customWidth="1"/>
    <col min="3" max="3" width="11.875" style="3" customWidth="1"/>
    <col min="4" max="6" width="10.375" style="4" customWidth="1"/>
    <col min="7" max="8" width="12.375" style="5" customWidth="1"/>
    <col min="9" max="11" width="12.375" style="3" customWidth="1"/>
    <col min="12" max="14" width="12.375" style="6" customWidth="1"/>
    <col min="15" max="15" width="13.375" style="6" customWidth="1"/>
    <col min="16" max="17" width="12.375" style="6" customWidth="1"/>
    <col min="18" max="18" width="12.00390625" style="7" customWidth="1"/>
    <col min="19" max="19" width="9.125" style="1" customWidth="1"/>
    <col min="20" max="20" width="13.625" style="1" customWidth="1"/>
    <col min="21" max="16384" width="9.125" style="1" customWidth="1"/>
  </cols>
  <sheetData>
    <row r="1" spans="2:17" ht="24" customHeight="1">
      <c r="B1" s="8" t="s">
        <v>0</v>
      </c>
      <c r="C1" s="9" t="s">
        <v>1</v>
      </c>
      <c r="D1" s="10" t="s">
        <v>2</v>
      </c>
      <c r="E1" s="10"/>
      <c r="F1" s="10"/>
      <c r="G1" s="11" t="s">
        <v>3</v>
      </c>
      <c r="H1" s="11" t="s">
        <v>4</v>
      </c>
      <c r="I1" s="12" t="s">
        <v>5</v>
      </c>
      <c r="J1" s="12"/>
      <c r="K1" s="12"/>
      <c r="L1" s="13" t="s">
        <v>6</v>
      </c>
      <c r="M1" s="14" t="s">
        <v>7</v>
      </c>
      <c r="N1" s="13" t="s">
        <v>8</v>
      </c>
      <c r="O1" s="13" t="s">
        <v>9</v>
      </c>
      <c r="P1" s="13" t="s">
        <v>10</v>
      </c>
      <c r="Q1" s="15" t="s">
        <v>11</v>
      </c>
    </row>
    <row r="2" spans="2:17" s="16" customFormat="1" ht="34.5" customHeight="1">
      <c r="B2" s="8"/>
      <c r="C2" s="9"/>
      <c r="D2" s="17" t="s">
        <v>12</v>
      </c>
      <c r="E2" s="17" t="s">
        <v>13</v>
      </c>
      <c r="F2" s="17" t="s">
        <v>14</v>
      </c>
      <c r="G2" s="11"/>
      <c r="H2" s="11"/>
      <c r="I2" s="17" t="s">
        <v>12</v>
      </c>
      <c r="J2" s="17" t="s">
        <v>13</v>
      </c>
      <c r="K2" s="17" t="s">
        <v>14</v>
      </c>
      <c r="L2" s="13"/>
      <c r="M2" s="14"/>
      <c r="N2" s="13"/>
      <c r="O2" s="13"/>
      <c r="P2" s="13"/>
      <c r="Q2" s="15"/>
    </row>
    <row r="3" spans="2:17" s="1" customFormat="1" ht="18" customHeight="1">
      <c r="B3" s="18" t="s">
        <v>15</v>
      </c>
      <c r="C3" s="19">
        <v>20</v>
      </c>
      <c r="D3" s="20">
        <v>3.66</v>
      </c>
      <c r="E3" s="21">
        <v>0.23</v>
      </c>
      <c r="F3" s="22">
        <v>0.01169</v>
      </c>
      <c r="G3" s="23">
        <f>D3*E3</f>
        <v>0.8418000000000001</v>
      </c>
      <c r="H3" s="24">
        <f>I3*J3</f>
        <v>1.0360000000000003</v>
      </c>
      <c r="I3" s="25">
        <v>3.7</v>
      </c>
      <c r="J3" s="22">
        <v>0.28</v>
      </c>
      <c r="K3" s="26">
        <v>0.14</v>
      </c>
      <c r="L3" s="27">
        <f>I3*J3*K3</f>
        <v>0.14504000000000006</v>
      </c>
      <c r="M3" s="28">
        <v>1.61</v>
      </c>
      <c r="N3" s="27">
        <f>M3*C3</f>
        <v>32.2</v>
      </c>
      <c r="O3" s="29">
        <v>0.415</v>
      </c>
      <c r="P3" s="30">
        <f>N3+O3</f>
        <v>32.615</v>
      </c>
      <c r="Q3" s="31">
        <f>P3/C3</f>
        <v>1.6307500000000001</v>
      </c>
    </row>
    <row r="4" spans="2:17" s="32" customFormat="1" ht="18" customHeight="1">
      <c r="B4" s="33" t="s">
        <v>15</v>
      </c>
      <c r="C4" s="34">
        <v>20</v>
      </c>
      <c r="D4" s="35">
        <v>3.1</v>
      </c>
      <c r="E4" s="36">
        <v>0.23</v>
      </c>
      <c r="F4" s="37">
        <v>0.01169</v>
      </c>
      <c r="G4" s="38">
        <f>D4*E4</f>
        <v>0.7130000000000001</v>
      </c>
      <c r="H4" s="39">
        <f>I4*J4</f>
        <v>0.8680000000000001</v>
      </c>
      <c r="I4" s="40">
        <v>3.1</v>
      </c>
      <c r="J4" s="37">
        <v>0.28</v>
      </c>
      <c r="K4" s="41">
        <v>0.14</v>
      </c>
      <c r="L4" s="42">
        <f>I4*J4*K4</f>
        <v>0.12152000000000003</v>
      </c>
      <c r="M4" s="42">
        <v>1.385</v>
      </c>
      <c r="N4" s="43">
        <v>27.703</v>
      </c>
      <c r="O4" s="44">
        <v>0.415</v>
      </c>
      <c r="P4" s="45">
        <f>N4+O4</f>
        <v>28.118</v>
      </c>
      <c r="Q4" s="31">
        <f>P4/C4</f>
        <v>1.4059</v>
      </c>
    </row>
    <row r="5" spans="2:17" s="32" customFormat="1" ht="18" customHeight="1">
      <c r="B5" s="33" t="s">
        <v>15</v>
      </c>
      <c r="C5" s="34">
        <v>20</v>
      </c>
      <c r="D5" s="46">
        <v>3</v>
      </c>
      <c r="E5" s="47">
        <v>0.23</v>
      </c>
      <c r="F5" s="48">
        <v>0.01169</v>
      </c>
      <c r="G5" s="49">
        <f>D5*E5</f>
        <v>0.6900000000000001</v>
      </c>
      <c r="H5" s="50">
        <f>I5*J5</f>
        <v>0.8400000000000001</v>
      </c>
      <c r="I5" s="51">
        <v>3</v>
      </c>
      <c r="J5" s="48">
        <v>0.28</v>
      </c>
      <c r="K5" s="52">
        <v>0.14</v>
      </c>
      <c r="L5" s="53">
        <f>I5*J5*K5</f>
        <v>0.11760000000000002</v>
      </c>
      <c r="M5" s="54">
        <v>1.32</v>
      </c>
      <c r="N5" s="54">
        <v>26.4</v>
      </c>
      <c r="O5" s="55">
        <v>0.416</v>
      </c>
      <c r="P5" s="55">
        <f>N5+O5</f>
        <v>26.816</v>
      </c>
      <c r="Q5" s="31">
        <f>P5/C5</f>
        <v>1.3408</v>
      </c>
    </row>
    <row r="6" spans="2:17" s="32" customFormat="1" ht="18" customHeight="1">
      <c r="B6" s="56" t="s">
        <v>16</v>
      </c>
      <c r="C6" s="57"/>
      <c r="D6" s="58">
        <v>3</v>
      </c>
      <c r="E6" s="59"/>
      <c r="F6" s="60"/>
      <c r="G6" s="61"/>
      <c r="H6" s="50"/>
      <c r="I6" s="62"/>
      <c r="J6" s="60"/>
      <c r="K6" s="63"/>
      <c r="L6" s="64"/>
      <c r="M6" s="54"/>
      <c r="N6" s="54"/>
      <c r="O6" s="55"/>
      <c r="P6" s="55"/>
      <c r="Q6" s="31"/>
    </row>
    <row r="7" spans="2:17" s="1" customFormat="1" ht="18" customHeight="1">
      <c r="B7" s="65" t="s">
        <v>16</v>
      </c>
      <c r="C7" s="66">
        <v>20</v>
      </c>
      <c r="D7" s="67">
        <v>3.66</v>
      </c>
      <c r="E7" s="68">
        <v>0.23</v>
      </c>
      <c r="F7" s="69">
        <v>0.01169</v>
      </c>
      <c r="G7" s="70">
        <f>D7*E7</f>
        <v>0.8418000000000001</v>
      </c>
      <c r="H7" s="71">
        <f>I7*J7</f>
        <v>1.0545</v>
      </c>
      <c r="I7" s="72">
        <v>3.7</v>
      </c>
      <c r="J7" s="69">
        <v>0.285</v>
      </c>
      <c r="K7" s="73">
        <v>0.155</v>
      </c>
      <c r="L7" s="74">
        <f>I7*J7*K7</f>
        <v>0.1634475</v>
      </c>
      <c r="M7" s="75">
        <v>1.61</v>
      </c>
      <c r="N7" s="76">
        <v>32.2</v>
      </c>
      <c r="O7" s="77">
        <v>1.49</v>
      </c>
      <c r="P7" s="77">
        <f>N7+O7</f>
        <v>33.690000000000005</v>
      </c>
      <c r="Q7" s="78">
        <f>P7/C7</f>
        <v>1.6845000000000003</v>
      </c>
    </row>
    <row r="8" spans="2:17" s="1" customFormat="1" ht="18" customHeight="1">
      <c r="B8" s="79" t="s">
        <v>17</v>
      </c>
      <c r="C8" s="80">
        <v>26</v>
      </c>
      <c r="D8" s="81">
        <v>3.1</v>
      </c>
      <c r="E8" s="71">
        <v>0.2</v>
      </c>
      <c r="F8" s="71">
        <v>0.01153</v>
      </c>
      <c r="G8" s="70">
        <f>D8*E8</f>
        <v>0.6200000000000001</v>
      </c>
      <c r="H8" s="71">
        <f>I8*J8</f>
        <v>0.819</v>
      </c>
      <c r="I8" s="81">
        <v>3.15</v>
      </c>
      <c r="J8" s="71">
        <v>0.26</v>
      </c>
      <c r="K8" s="81">
        <v>0.205</v>
      </c>
      <c r="L8" s="74">
        <f>I8*J8*K8</f>
        <v>0.167895</v>
      </c>
      <c r="M8" s="82">
        <v>1.333</v>
      </c>
      <c r="N8" s="74">
        <v>34.658</v>
      </c>
      <c r="O8" s="74">
        <v>1.405</v>
      </c>
      <c r="P8" s="83">
        <f>N8+O8</f>
        <v>36.063</v>
      </c>
      <c r="Q8" s="31">
        <f>P8/C8</f>
        <v>1.3870384615384617</v>
      </c>
    </row>
    <row r="9" spans="2:17" s="1" customFormat="1" ht="18" customHeight="1">
      <c r="B9" s="79" t="s">
        <v>18</v>
      </c>
      <c r="C9" s="80">
        <v>12</v>
      </c>
      <c r="D9" s="81">
        <v>3.1</v>
      </c>
      <c r="E9" s="71">
        <v>0.2</v>
      </c>
      <c r="F9" s="71">
        <v>0.037</v>
      </c>
      <c r="G9" s="70">
        <f>D9*E9</f>
        <v>0.6200000000000001</v>
      </c>
      <c r="H9" s="71">
        <f>I9*J9</f>
        <v>1.0395</v>
      </c>
      <c r="I9" s="81">
        <v>3.15</v>
      </c>
      <c r="J9" s="71">
        <v>0.33</v>
      </c>
      <c r="K9" s="81">
        <v>0.105</v>
      </c>
      <c r="L9" s="74">
        <f>I9*J9*K9</f>
        <v>0.10914750000000001</v>
      </c>
      <c r="M9" s="82">
        <v>1.426</v>
      </c>
      <c r="N9" s="74">
        <v>17.112</v>
      </c>
      <c r="O9" s="74">
        <v>1.52</v>
      </c>
      <c r="P9" s="83">
        <f>N9+O9</f>
        <v>18.631999999999998</v>
      </c>
      <c r="Q9" s="31">
        <f>P9/C9</f>
        <v>1.5526666666666664</v>
      </c>
    </row>
    <row r="10" spans="2:17" s="1" customFormat="1" ht="18" customHeight="1">
      <c r="B10" s="65" t="s">
        <v>19</v>
      </c>
      <c r="C10" s="84">
        <v>16</v>
      </c>
      <c r="D10" s="85">
        <v>3.1</v>
      </c>
      <c r="E10" s="86">
        <v>0.32</v>
      </c>
      <c r="F10" s="86">
        <v>0.034</v>
      </c>
      <c r="G10" s="70">
        <f>D10*E10</f>
        <v>0.9920000000000001</v>
      </c>
      <c r="H10" s="71">
        <f>I10*J10</f>
        <v>1.386</v>
      </c>
      <c r="I10" s="85">
        <v>3.15</v>
      </c>
      <c r="J10" s="86">
        <v>0.44</v>
      </c>
      <c r="K10" s="85">
        <v>0.165</v>
      </c>
      <c r="L10" s="74">
        <f>I10*J10*K10</f>
        <v>0.22869</v>
      </c>
      <c r="M10" s="87">
        <v>2.015</v>
      </c>
      <c r="N10" s="88">
        <v>32.24</v>
      </c>
      <c r="O10" s="88">
        <v>1.555</v>
      </c>
      <c r="P10" s="83">
        <f>N10+O10</f>
        <v>33.795</v>
      </c>
      <c r="Q10" s="31">
        <f>P10/C10</f>
        <v>2.1121875</v>
      </c>
    </row>
    <row r="11" spans="2:17" s="1" customFormat="1" ht="18" customHeight="1">
      <c r="B11" s="89" t="s">
        <v>20</v>
      </c>
      <c r="C11" s="90">
        <v>20</v>
      </c>
      <c r="D11" s="91">
        <v>3</v>
      </c>
      <c r="E11" s="92">
        <v>0.2</v>
      </c>
      <c r="F11" s="93">
        <v>0.0116</v>
      </c>
      <c r="G11" s="94">
        <f>D11*E11</f>
        <v>0.6000000000000001</v>
      </c>
      <c r="H11" s="95">
        <f>I11*J11</f>
        <v>0.806</v>
      </c>
      <c r="I11" s="96">
        <v>3.1</v>
      </c>
      <c r="J11" s="93">
        <v>0.26</v>
      </c>
      <c r="K11" s="97">
        <v>0.16</v>
      </c>
      <c r="L11" s="98">
        <f>I11*J11*K11</f>
        <v>0.12896000000000002</v>
      </c>
      <c r="M11" s="99">
        <f>0.4*D11</f>
        <v>1.2000000000000002</v>
      </c>
      <c r="N11" s="98">
        <f>M11*C11</f>
        <v>24.000000000000004</v>
      </c>
      <c r="O11" s="98">
        <v>1.4</v>
      </c>
      <c r="P11" s="100">
        <f>N11+O11</f>
        <v>25.400000000000002</v>
      </c>
      <c r="Q11" s="31">
        <f>P11/C11</f>
        <v>1.27</v>
      </c>
    </row>
    <row r="12" spans="2:17" s="1" customFormat="1" ht="34.5" customHeight="1">
      <c r="B12" s="101" t="s">
        <v>21</v>
      </c>
      <c r="C12" s="102">
        <v>40</v>
      </c>
      <c r="D12" s="103">
        <v>3.66</v>
      </c>
      <c r="E12" s="104"/>
      <c r="F12" s="105"/>
      <c r="G12" s="106"/>
      <c r="H12" s="22">
        <f>I12*J12</f>
        <v>0.8510000000000001</v>
      </c>
      <c r="I12" s="104">
        <v>3.7</v>
      </c>
      <c r="J12" s="103">
        <v>0.23</v>
      </c>
      <c r="K12" s="107">
        <v>0.11</v>
      </c>
      <c r="L12" s="108">
        <v>0.094</v>
      </c>
      <c r="M12" s="109">
        <v>0.494</v>
      </c>
      <c r="N12" s="108">
        <v>19.76</v>
      </c>
      <c r="O12" s="108">
        <v>0.345</v>
      </c>
      <c r="P12" s="110">
        <v>20.105</v>
      </c>
      <c r="Q12" s="31">
        <f>P12/C12</f>
        <v>0.502625</v>
      </c>
    </row>
    <row r="13" spans="2:17" s="1" customFormat="1" ht="18" customHeight="1">
      <c r="B13" s="111" t="s">
        <v>22</v>
      </c>
      <c r="C13" s="112">
        <v>20</v>
      </c>
      <c r="D13" s="113">
        <v>3.05</v>
      </c>
      <c r="E13" s="114"/>
      <c r="F13" s="70"/>
      <c r="G13" s="115"/>
      <c r="H13" s="71">
        <f>I13*J13</f>
        <v>1.0230000000000001</v>
      </c>
      <c r="I13" s="114">
        <v>3.1</v>
      </c>
      <c r="J13" s="113">
        <v>0.33</v>
      </c>
      <c r="K13" s="116">
        <v>0.11</v>
      </c>
      <c r="L13" s="74">
        <v>0.113</v>
      </c>
      <c r="M13" s="82">
        <v>0.857</v>
      </c>
      <c r="N13" s="108">
        <v>17.14</v>
      </c>
      <c r="O13" s="108">
        <v>0.455</v>
      </c>
      <c r="P13" s="110">
        <v>17.595</v>
      </c>
      <c r="Q13" s="31">
        <f>P13/C13</f>
        <v>0.8797499999999999</v>
      </c>
    </row>
    <row r="14" spans="2:17" s="1" customFormat="1" ht="18" customHeight="1">
      <c r="B14" s="111" t="s">
        <v>23</v>
      </c>
      <c r="C14" s="112">
        <v>40</v>
      </c>
      <c r="D14" s="113">
        <v>3.66</v>
      </c>
      <c r="E14" s="114"/>
      <c r="F14" s="70"/>
      <c r="G14" s="115"/>
      <c r="H14" s="71">
        <f>I14*J14</f>
        <v>0.372</v>
      </c>
      <c r="I14" s="114">
        <v>3.1</v>
      </c>
      <c r="J14" s="113">
        <v>0.12</v>
      </c>
      <c r="K14" s="116">
        <v>0.11</v>
      </c>
      <c r="L14" s="74">
        <v>0.049</v>
      </c>
      <c r="M14" s="82">
        <v>0.564</v>
      </c>
      <c r="N14" s="108">
        <v>22.56</v>
      </c>
      <c r="O14" s="74">
        <v>0.14</v>
      </c>
      <c r="P14" s="110">
        <v>22.7</v>
      </c>
      <c r="Q14" s="31">
        <f>P14/C14</f>
        <v>0.5675</v>
      </c>
    </row>
    <row r="15" spans="2:17" s="1" customFormat="1" ht="18" customHeight="1">
      <c r="B15" s="111" t="s">
        <v>24</v>
      </c>
      <c r="C15" s="112">
        <v>14</v>
      </c>
      <c r="D15" s="113">
        <v>3.66</v>
      </c>
      <c r="E15" s="114"/>
      <c r="F15" s="70"/>
      <c r="G15" s="115"/>
      <c r="H15" s="71">
        <f>I15*J15</f>
        <v>0.8510000000000001</v>
      </c>
      <c r="I15" s="114">
        <v>3.7</v>
      </c>
      <c r="J15" s="113">
        <v>0.23</v>
      </c>
      <c r="K15" s="116">
        <v>0.11</v>
      </c>
      <c r="L15" s="74">
        <v>0.094</v>
      </c>
      <c r="M15" s="82">
        <v>1.171</v>
      </c>
      <c r="N15" s="108">
        <v>16.394</v>
      </c>
      <c r="O15" s="74">
        <v>0.345</v>
      </c>
      <c r="P15" s="110">
        <v>16.739</v>
      </c>
      <c r="Q15" s="31">
        <f>P15/C15</f>
        <v>1.1956428571428572</v>
      </c>
    </row>
    <row r="16" spans="2:17" s="1" customFormat="1" ht="18" customHeight="1">
      <c r="B16" s="111" t="s">
        <v>25</v>
      </c>
      <c r="C16" s="112">
        <v>10</v>
      </c>
      <c r="D16" s="113">
        <v>3.05</v>
      </c>
      <c r="E16" s="114"/>
      <c r="F16" s="70"/>
      <c r="G16" s="115"/>
      <c r="H16" s="71">
        <f>I16*J16</f>
        <v>1.0230000000000001</v>
      </c>
      <c r="I16" s="114">
        <v>3.1</v>
      </c>
      <c r="J16" s="113">
        <v>0.33</v>
      </c>
      <c r="K16" s="116">
        <v>0.11</v>
      </c>
      <c r="L16" s="74">
        <v>0.113</v>
      </c>
      <c r="M16" s="82">
        <v>1.4</v>
      </c>
      <c r="N16" s="108">
        <v>14</v>
      </c>
      <c r="O16" s="74">
        <v>0.455</v>
      </c>
      <c r="P16" s="110">
        <v>14.455</v>
      </c>
      <c r="Q16" s="31">
        <f>P16/C16</f>
        <v>1.4455</v>
      </c>
    </row>
    <row r="17" spans="2:17" s="1" customFormat="1" ht="18" customHeight="1">
      <c r="B17" s="111" t="s">
        <v>26</v>
      </c>
      <c r="C17" s="112">
        <v>40</v>
      </c>
      <c r="D17" s="113">
        <v>3.66</v>
      </c>
      <c r="E17" s="114"/>
      <c r="F17" s="70"/>
      <c r="G17" s="115"/>
      <c r="H17" s="71">
        <f>I17*J17</f>
        <v>0.8510000000000001</v>
      </c>
      <c r="I17" s="114">
        <v>3.7</v>
      </c>
      <c r="J17" s="113">
        <v>0.23</v>
      </c>
      <c r="K17" s="116">
        <v>0.08</v>
      </c>
      <c r="L17" s="74">
        <v>0.068</v>
      </c>
      <c r="M17" s="82">
        <v>0.501</v>
      </c>
      <c r="N17" s="108">
        <v>20.04</v>
      </c>
      <c r="O17" s="74">
        <v>0.21</v>
      </c>
      <c r="P17" s="110">
        <v>20.25</v>
      </c>
      <c r="Q17" s="31">
        <f>P17/C17</f>
        <v>0.50625</v>
      </c>
    </row>
    <row r="18" spans="2:17" s="1" customFormat="1" ht="18" customHeight="1">
      <c r="B18" s="111" t="s">
        <v>27</v>
      </c>
      <c r="C18" s="112">
        <v>20</v>
      </c>
      <c r="D18" s="113">
        <v>3.66</v>
      </c>
      <c r="E18" s="114"/>
      <c r="F18" s="70"/>
      <c r="G18" s="115"/>
      <c r="H18" s="71">
        <f>I18*J18</f>
        <v>0.8510000000000001</v>
      </c>
      <c r="I18" s="114">
        <v>3.7</v>
      </c>
      <c r="J18" s="113">
        <v>0.23</v>
      </c>
      <c r="K18" s="116">
        <v>0.11</v>
      </c>
      <c r="L18" s="74">
        <v>0.094</v>
      </c>
      <c r="M18" s="82">
        <v>0.703</v>
      </c>
      <c r="N18" s="108">
        <v>14.06</v>
      </c>
      <c r="O18" s="74">
        <v>0.345</v>
      </c>
      <c r="P18" s="110">
        <v>14.405</v>
      </c>
      <c r="Q18" s="31">
        <f>P18/C18</f>
        <v>0.72025</v>
      </c>
    </row>
    <row r="19" spans="2:17" s="1" customFormat="1" ht="18" customHeight="1">
      <c r="B19" s="111" t="s">
        <v>28</v>
      </c>
      <c r="C19" s="112">
        <v>10</v>
      </c>
      <c r="D19" s="113">
        <v>3.05</v>
      </c>
      <c r="E19" s="114"/>
      <c r="F19" s="70"/>
      <c r="G19" s="115"/>
      <c r="H19" s="71">
        <f>I19*J19</f>
        <v>0.7130000000000001</v>
      </c>
      <c r="I19" s="114">
        <v>3.1</v>
      </c>
      <c r="J19" s="113">
        <v>0.23</v>
      </c>
      <c r="K19" s="116">
        <v>0.11</v>
      </c>
      <c r="L19" s="74">
        <v>0.078</v>
      </c>
      <c r="M19" s="82">
        <v>1.42</v>
      </c>
      <c r="N19" s="108">
        <v>14.2</v>
      </c>
      <c r="O19" s="74">
        <v>0.315</v>
      </c>
      <c r="P19" s="110">
        <v>14.515</v>
      </c>
      <c r="Q19" s="31">
        <f>P19/C19</f>
        <v>1.4515</v>
      </c>
    </row>
    <row r="20" spans="2:17" s="1" customFormat="1" ht="18" customHeight="1">
      <c r="B20" s="111" t="s">
        <v>29</v>
      </c>
      <c r="C20" s="112">
        <v>10</v>
      </c>
      <c r="D20" s="113">
        <v>3.05</v>
      </c>
      <c r="E20" s="114"/>
      <c r="F20" s="70"/>
      <c r="G20" s="115"/>
      <c r="H20" s="71">
        <f>I20*J20</f>
        <v>1.0075</v>
      </c>
      <c r="I20" s="114">
        <v>3.1</v>
      </c>
      <c r="J20" s="113">
        <v>0.325</v>
      </c>
      <c r="K20" s="116">
        <v>0.11</v>
      </c>
      <c r="L20" s="74">
        <v>0.111</v>
      </c>
      <c r="M20" s="82">
        <v>2.044</v>
      </c>
      <c r="N20" s="108">
        <v>20.44</v>
      </c>
      <c r="O20" s="74">
        <v>0.455</v>
      </c>
      <c r="P20" s="110">
        <v>20.895</v>
      </c>
      <c r="Q20" s="31">
        <f>P20/C20</f>
        <v>2.0895</v>
      </c>
    </row>
    <row r="21" spans="2:17" s="1" customFormat="1" ht="18" customHeight="1">
      <c r="B21" s="111" t="s">
        <v>30</v>
      </c>
      <c r="C21" s="112">
        <v>20</v>
      </c>
      <c r="D21" s="113">
        <v>3.05</v>
      </c>
      <c r="E21" s="114"/>
      <c r="F21" s="70"/>
      <c r="G21" s="115"/>
      <c r="H21" s="71">
        <f>I21*J21</f>
        <v>0.7130000000000001</v>
      </c>
      <c r="I21" s="114">
        <v>3.1</v>
      </c>
      <c r="J21" s="113">
        <v>0.23</v>
      </c>
      <c r="K21" s="116">
        <v>0.11</v>
      </c>
      <c r="L21" s="74">
        <v>0.078</v>
      </c>
      <c r="M21" s="82">
        <v>0.946</v>
      </c>
      <c r="N21" s="108">
        <v>18.92</v>
      </c>
      <c r="O21" s="74">
        <v>0.315</v>
      </c>
      <c r="P21" s="110">
        <v>19.235</v>
      </c>
      <c r="Q21" s="31">
        <f>P21/C21</f>
        <v>0.96175</v>
      </c>
    </row>
    <row r="22" spans="2:17" s="1" customFormat="1" ht="18" customHeight="1">
      <c r="B22" s="111" t="s">
        <v>31</v>
      </c>
      <c r="C22" s="112">
        <v>20</v>
      </c>
      <c r="D22" s="113">
        <v>3</v>
      </c>
      <c r="E22" s="114">
        <v>0.23</v>
      </c>
      <c r="F22" s="70">
        <v>0.0108</v>
      </c>
      <c r="G22" s="115">
        <v>0.69</v>
      </c>
      <c r="H22" s="71">
        <f>I22*J22</f>
        <v>0.854</v>
      </c>
      <c r="I22" s="114">
        <v>3.05</v>
      </c>
      <c r="J22" s="113">
        <v>0.28</v>
      </c>
      <c r="K22" s="116">
        <v>0.14</v>
      </c>
      <c r="L22" s="74">
        <v>0.12</v>
      </c>
      <c r="M22" s="82">
        <v>1.458</v>
      </c>
      <c r="N22" s="108">
        <v>29.16</v>
      </c>
      <c r="O22" s="74">
        <v>0.42</v>
      </c>
      <c r="P22" s="110">
        <v>29.58</v>
      </c>
      <c r="Q22" s="31">
        <f>P22/C22</f>
        <v>1.4789999999999999</v>
      </c>
    </row>
    <row r="23" spans="2:17" s="1" customFormat="1" ht="18" customHeight="1">
      <c r="B23" s="111" t="s">
        <v>32</v>
      </c>
      <c r="C23" s="112">
        <v>20</v>
      </c>
      <c r="D23" s="113">
        <v>3</v>
      </c>
      <c r="E23" s="114">
        <v>0.23</v>
      </c>
      <c r="F23" s="70">
        <v>0.0108</v>
      </c>
      <c r="G23" s="115">
        <v>0.69</v>
      </c>
      <c r="H23" s="71">
        <f>I23*J23</f>
        <v>0.8692499999999999</v>
      </c>
      <c r="I23" s="114">
        <v>3.05</v>
      </c>
      <c r="J23" s="113">
        <v>0.285</v>
      </c>
      <c r="K23" s="116">
        <v>0.15</v>
      </c>
      <c r="L23" s="74">
        <v>0.13</v>
      </c>
      <c r="M23" s="82">
        <v>1.458</v>
      </c>
      <c r="N23" s="108">
        <v>29.16</v>
      </c>
      <c r="O23" s="74">
        <v>1.335</v>
      </c>
      <c r="P23" s="110">
        <v>30.495</v>
      </c>
      <c r="Q23" s="31">
        <f>P23/C23</f>
        <v>1.52475</v>
      </c>
    </row>
    <row r="24" spans="2:17" s="1" customFormat="1" ht="18" customHeight="1">
      <c r="B24" s="111" t="s">
        <v>33</v>
      </c>
      <c r="C24" s="112">
        <v>14</v>
      </c>
      <c r="D24" s="113">
        <v>3.66</v>
      </c>
      <c r="E24" s="114"/>
      <c r="F24" s="70"/>
      <c r="G24" s="115"/>
      <c r="H24" s="71">
        <f>I24*J24</f>
        <v>1.221</v>
      </c>
      <c r="I24" s="114">
        <v>3.7</v>
      </c>
      <c r="J24" s="113">
        <v>0.33</v>
      </c>
      <c r="K24" s="116">
        <v>0.11</v>
      </c>
      <c r="L24" s="74">
        <v>0.134</v>
      </c>
      <c r="M24" s="82">
        <v>1.775</v>
      </c>
      <c r="N24" s="108">
        <v>24.85</v>
      </c>
      <c r="O24" s="74">
        <v>0.5</v>
      </c>
      <c r="P24" s="110">
        <v>25.35</v>
      </c>
      <c r="Q24" s="31">
        <f>P24/C24</f>
        <v>1.8107142857142857</v>
      </c>
    </row>
    <row r="25" spans="2:17" s="1" customFormat="1" ht="18" customHeight="1">
      <c r="B25" s="111" t="s">
        <v>34</v>
      </c>
      <c r="C25" s="112">
        <v>40</v>
      </c>
      <c r="D25" s="113">
        <v>3.66</v>
      </c>
      <c r="E25" s="114"/>
      <c r="F25" s="70"/>
      <c r="G25" s="115"/>
      <c r="H25" s="71">
        <f>I25*J25</f>
        <v>0.7400000000000001</v>
      </c>
      <c r="I25" s="114">
        <v>3.7</v>
      </c>
      <c r="J25" s="113">
        <v>0.2</v>
      </c>
      <c r="K25" s="116">
        <v>0.07</v>
      </c>
      <c r="L25" s="74">
        <v>0.052</v>
      </c>
      <c r="M25" s="82">
        <v>0.458</v>
      </c>
      <c r="N25" s="108">
        <v>18.32</v>
      </c>
      <c r="O25" s="74">
        <v>0.14</v>
      </c>
      <c r="P25" s="110">
        <v>18.46</v>
      </c>
      <c r="Q25" s="31">
        <f>P25/C25</f>
        <v>0.4615</v>
      </c>
    </row>
    <row r="26" spans="2:17" s="1" customFormat="1" ht="18" customHeight="1">
      <c r="B26" s="117" t="s">
        <v>35</v>
      </c>
      <c r="C26" s="66">
        <v>8</v>
      </c>
      <c r="D26" s="67">
        <v>3.05</v>
      </c>
      <c r="E26" s="72"/>
      <c r="F26" s="69"/>
      <c r="G26" s="118"/>
      <c r="H26" s="71">
        <f>I26*J26</f>
        <v>1.0230000000000001</v>
      </c>
      <c r="I26" s="72">
        <v>3.1</v>
      </c>
      <c r="J26" s="67">
        <v>0.33</v>
      </c>
      <c r="K26" s="73">
        <v>0.11</v>
      </c>
      <c r="L26" s="88">
        <v>0.113</v>
      </c>
      <c r="M26" s="87">
        <v>1.434</v>
      </c>
      <c r="N26" s="119">
        <v>11.472</v>
      </c>
      <c r="O26" s="88">
        <v>0.455</v>
      </c>
      <c r="P26" s="120">
        <v>11.927</v>
      </c>
      <c r="Q26" s="31">
        <f>P26/C26</f>
        <v>1.490875</v>
      </c>
    </row>
    <row r="27" spans="2:17" s="1" customFormat="1" ht="18" customHeight="1">
      <c r="B27" s="111" t="s">
        <v>36</v>
      </c>
      <c r="C27" s="121">
        <v>15</v>
      </c>
      <c r="D27" s="113">
        <v>3.05</v>
      </c>
      <c r="E27" s="113">
        <v>0.335</v>
      </c>
      <c r="F27" s="70"/>
      <c r="G27" s="71">
        <v>1.022</v>
      </c>
      <c r="H27" s="71">
        <f>I27*J27</f>
        <v>1.0695</v>
      </c>
      <c r="I27" s="113">
        <v>3.1</v>
      </c>
      <c r="J27" s="113">
        <v>0.345</v>
      </c>
      <c r="K27" s="113">
        <v>0.08</v>
      </c>
      <c r="L27" s="74">
        <v>0.086</v>
      </c>
      <c r="M27" s="82">
        <v>1.662</v>
      </c>
      <c r="N27" s="74">
        <v>24.93</v>
      </c>
      <c r="O27" s="74">
        <v>0.255</v>
      </c>
      <c r="P27" s="83">
        <v>25.185</v>
      </c>
      <c r="Q27" s="31">
        <f>P27/C27</f>
        <v>1.6789999999999998</v>
      </c>
    </row>
    <row r="28" spans="2:17" s="1" customFormat="1" ht="18" customHeight="1">
      <c r="B28" s="111" t="s">
        <v>37</v>
      </c>
      <c r="C28" s="121">
        <v>16</v>
      </c>
      <c r="D28" s="113">
        <v>3.05</v>
      </c>
      <c r="E28" s="113"/>
      <c r="F28" s="70"/>
      <c r="G28" s="71"/>
      <c r="H28" s="71">
        <f>I28*J28</f>
        <v>0.8680000000000001</v>
      </c>
      <c r="I28" s="113">
        <v>3.1</v>
      </c>
      <c r="J28" s="113">
        <v>0.28</v>
      </c>
      <c r="K28" s="113">
        <v>0.14</v>
      </c>
      <c r="L28" s="74">
        <v>0.122</v>
      </c>
      <c r="M28" s="82">
        <v>1.312</v>
      </c>
      <c r="N28" s="74">
        <v>20.992</v>
      </c>
      <c r="O28" s="74">
        <v>0.42</v>
      </c>
      <c r="P28" s="83">
        <v>21.412</v>
      </c>
      <c r="Q28" s="31">
        <f>P28/C28</f>
        <v>1.33825</v>
      </c>
    </row>
    <row r="29" spans="2:17" s="1" customFormat="1" ht="18" customHeight="1">
      <c r="B29" s="101" t="s">
        <v>38</v>
      </c>
      <c r="C29" s="102">
        <v>10</v>
      </c>
      <c r="D29" s="103">
        <v>3.05</v>
      </c>
      <c r="E29" s="104"/>
      <c r="F29" s="105"/>
      <c r="G29" s="106"/>
      <c r="H29" s="71">
        <f>I29*J29</f>
        <v>0.8680000000000001</v>
      </c>
      <c r="I29" s="104">
        <v>3.1</v>
      </c>
      <c r="J29" s="103">
        <v>0.28</v>
      </c>
      <c r="K29" s="107">
        <v>0.14</v>
      </c>
      <c r="L29" s="108">
        <v>0.122</v>
      </c>
      <c r="M29" s="109">
        <v>1.373</v>
      </c>
      <c r="N29" s="108">
        <v>13.73</v>
      </c>
      <c r="O29" s="108">
        <v>0.42</v>
      </c>
      <c r="P29" s="110">
        <f>N29+O29</f>
        <v>14.15</v>
      </c>
      <c r="Q29" s="31">
        <f>P29/C29</f>
        <v>1.415</v>
      </c>
    </row>
    <row r="30" spans="2:17" s="1" customFormat="1" ht="18" customHeight="1">
      <c r="B30" s="111" t="s">
        <v>39</v>
      </c>
      <c r="C30" s="112">
        <v>30</v>
      </c>
      <c r="D30" s="113">
        <v>3.66</v>
      </c>
      <c r="E30" s="114"/>
      <c r="F30" s="70"/>
      <c r="G30" s="115"/>
      <c r="H30" s="71">
        <f>I30*J30</f>
        <v>1.0360000000000003</v>
      </c>
      <c r="I30" s="114">
        <v>3.7</v>
      </c>
      <c r="J30" s="113">
        <v>0.28</v>
      </c>
      <c r="K30" s="116">
        <v>0.14</v>
      </c>
      <c r="L30" s="74">
        <v>0.145</v>
      </c>
      <c r="M30" s="82">
        <v>0.824</v>
      </c>
      <c r="N30" s="108">
        <v>24.72</v>
      </c>
      <c r="O30" s="74">
        <v>0.46</v>
      </c>
      <c r="P30" s="83">
        <f>N30+O30</f>
        <v>25.18</v>
      </c>
      <c r="Q30" s="31">
        <f>P30/C30</f>
        <v>0.8393333333333334</v>
      </c>
    </row>
    <row r="31" spans="2:17" s="1" customFormat="1" ht="18" customHeight="1">
      <c r="B31" s="122" t="s">
        <v>40</v>
      </c>
      <c r="C31" s="123">
        <v>6</v>
      </c>
      <c r="D31" s="124">
        <v>3.05</v>
      </c>
      <c r="E31" s="125">
        <v>0.1308</v>
      </c>
      <c r="F31" s="126">
        <v>0.18</v>
      </c>
      <c r="G31" s="127">
        <f>D31*E31</f>
        <v>0.39893999999999996</v>
      </c>
      <c r="H31" s="128">
        <f>I31*J31</f>
        <v>0.8680000000000001</v>
      </c>
      <c r="I31" s="125">
        <v>3.1</v>
      </c>
      <c r="J31" s="124">
        <v>0.28</v>
      </c>
      <c r="K31" s="129">
        <v>0.14</v>
      </c>
      <c r="L31" s="130">
        <v>0.122</v>
      </c>
      <c r="M31" s="131">
        <f>0.69*D31</f>
        <v>2.1045</v>
      </c>
      <c r="N31" s="130">
        <f>M31*C31</f>
        <v>12.626999999999999</v>
      </c>
      <c r="O31" s="130">
        <v>0.42</v>
      </c>
      <c r="P31" s="132">
        <f>N31+O31</f>
        <v>13.046999999999999</v>
      </c>
      <c r="Q31" s="31">
        <f>P31/C31</f>
        <v>2.1744999999999997</v>
      </c>
    </row>
    <row r="32" spans="2:17" s="1" customFormat="1" ht="18" customHeight="1">
      <c r="B32" s="111" t="s">
        <v>41</v>
      </c>
      <c r="C32" s="112">
        <v>15</v>
      </c>
      <c r="D32" s="113">
        <v>3.05</v>
      </c>
      <c r="E32" s="114"/>
      <c r="F32" s="70"/>
      <c r="G32" s="115"/>
      <c r="H32" s="71"/>
      <c r="I32" s="114">
        <v>3.1</v>
      </c>
      <c r="J32" s="103">
        <v>0.28</v>
      </c>
      <c r="K32" s="107">
        <v>0.14</v>
      </c>
      <c r="L32" s="108">
        <v>0.122</v>
      </c>
      <c r="M32" s="109">
        <v>1.525</v>
      </c>
      <c r="N32" s="108">
        <v>22.875</v>
      </c>
      <c r="O32" s="108">
        <v>0.42</v>
      </c>
      <c r="P32" s="83">
        <f>N32+O32</f>
        <v>23.295</v>
      </c>
      <c r="Q32" s="31">
        <f>P32/C32</f>
        <v>1.5530000000000002</v>
      </c>
    </row>
    <row r="33" spans="2:17" s="1" customFormat="1" ht="18" customHeight="1">
      <c r="B33" s="133" t="s">
        <v>42</v>
      </c>
      <c r="C33" s="134">
        <v>5</v>
      </c>
      <c r="D33" s="135">
        <v>3.05</v>
      </c>
      <c r="E33" s="136"/>
      <c r="F33" s="137"/>
      <c r="G33" s="138"/>
      <c r="H33" s="139"/>
      <c r="I33" s="136">
        <v>3.1</v>
      </c>
      <c r="J33" s="135">
        <v>0.28</v>
      </c>
      <c r="K33" s="140">
        <v>0.14</v>
      </c>
      <c r="L33" s="141">
        <v>0.122</v>
      </c>
      <c r="M33" s="142">
        <v>2.166</v>
      </c>
      <c r="N33" s="143">
        <v>10.83</v>
      </c>
      <c r="O33" s="141">
        <v>0.42</v>
      </c>
      <c r="P33" s="144">
        <f>N33+O33</f>
        <v>11.25</v>
      </c>
      <c r="Q33" s="31">
        <f>P33/C33</f>
        <v>2.25</v>
      </c>
    </row>
    <row r="34" spans="2:20" ht="18" customHeight="1">
      <c r="B34" s="145" t="s">
        <v>43</v>
      </c>
      <c r="C34" s="146">
        <v>10</v>
      </c>
      <c r="D34" s="147">
        <v>1.135</v>
      </c>
      <c r="E34" s="148">
        <v>0.474</v>
      </c>
      <c r="F34" s="147">
        <v>0.019</v>
      </c>
      <c r="G34" s="147">
        <f>D34*E34</f>
        <v>0.53799</v>
      </c>
      <c r="H34" s="147">
        <f>I34*J34</f>
        <v>0.5448</v>
      </c>
      <c r="I34" s="148">
        <v>1.135</v>
      </c>
      <c r="J34" s="149">
        <v>0.48</v>
      </c>
      <c r="K34" s="150">
        <v>0.2</v>
      </c>
      <c r="L34" s="151">
        <f>I34*J34*K34</f>
        <v>0.10896</v>
      </c>
      <c r="M34" s="28">
        <v>1.94</v>
      </c>
      <c r="N34" s="151">
        <f>M34*C34</f>
        <v>19.4</v>
      </c>
      <c r="O34" s="151">
        <v>2</v>
      </c>
      <c r="P34" s="152">
        <f>N34+O34</f>
        <v>21.4</v>
      </c>
      <c r="Q34" s="31">
        <f>P34/C34</f>
        <v>2.1399999999999997</v>
      </c>
      <c r="R34" s="153">
        <f>M34-S34</f>
        <v>1.8624</v>
      </c>
      <c r="S34" s="1">
        <f>M34*0.04</f>
        <v>0.0776</v>
      </c>
      <c r="T34" s="153">
        <f>R34+S34</f>
        <v>1.94</v>
      </c>
    </row>
    <row r="35" spans="2:20" ht="18" customHeight="1">
      <c r="B35" s="154" t="s">
        <v>44</v>
      </c>
      <c r="C35" s="112">
        <v>10</v>
      </c>
      <c r="D35" s="155">
        <v>1.13</v>
      </c>
      <c r="E35" s="156">
        <v>0.468</v>
      </c>
      <c r="F35" s="155">
        <v>0.017</v>
      </c>
      <c r="G35" s="155">
        <f>D35*E35</f>
        <v>0.52884</v>
      </c>
      <c r="H35" s="155">
        <f>I35*J35</f>
        <v>0.5448</v>
      </c>
      <c r="I35" s="156">
        <v>1.135</v>
      </c>
      <c r="J35" s="157">
        <v>0.48</v>
      </c>
      <c r="K35" s="158">
        <v>0.2</v>
      </c>
      <c r="L35" s="159">
        <f>I35*J35*K35</f>
        <v>0.10896</v>
      </c>
      <c r="M35" s="82">
        <v>1.94</v>
      </c>
      <c r="N35" s="159">
        <f>M35*C35</f>
        <v>19.4</v>
      </c>
      <c r="O35" s="159">
        <v>2</v>
      </c>
      <c r="P35" s="160">
        <f>N35+O35</f>
        <v>21.4</v>
      </c>
      <c r="Q35" s="31">
        <f>P35/C35</f>
        <v>2.1399999999999997</v>
      </c>
      <c r="R35" s="153">
        <f>M35-S35</f>
        <v>1.8624</v>
      </c>
      <c r="S35" s="1">
        <f>M35*0.04</f>
        <v>0.0776</v>
      </c>
      <c r="T35" s="153">
        <f>R35+S35</f>
        <v>1.94</v>
      </c>
    </row>
    <row r="36" spans="2:20" ht="18" customHeight="1">
      <c r="B36" s="154" t="s">
        <v>45</v>
      </c>
      <c r="C36" s="112">
        <v>10</v>
      </c>
      <c r="D36" s="155">
        <v>1.168</v>
      </c>
      <c r="E36" s="156">
        <v>0.448</v>
      </c>
      <c r="F36" s="155">
        <v>0.023</v>
      </c>
      <c r="G36" s="155">
        <f>D36*E36</f>
        <v>0.523264</v>
      </c>
      <c r="H36" s="155">
        <f>I36*J36</f>
        <v>0.5428</v>
      </c>
      <c r="I36" s="156">
        <v>1.18</v>
      </c>
      <c r="J36" s="157">
        <v>0.46</v>
      </c>
      <c r="K36" s="158">
        <v>0.25</v>
      </c>
      <c r="L36" s="159">
        <f>I36*J36*K36</f>
        <v>0.1357</v>
      </c>
      <c r="M36" s="82">
        <v>2.195</v>
      </c>
      <c r="N36" s="159">
        <f>M36*C36</f>
        <v>21.95</v>
      </c>
      <c r="O36" s="159">
        <v>2.3</v>
      </c>
      <c r="P36" s="160">
        <f>N36+O36</f>
        <v>24.25</v>
      </c>
      <c r="Q36" s="31">
        <f>P36/C36</f>
        <v>2.425</v>
      </c>
      <c r="R36" s="153">
        <f>M36-S36</f>
        <v>2.1071999999999997</v>
      </c>
      <c r="S36" s="1">
        <f>M36*0.04</f>
        <v>0.08779999999999999</v>
      </c>
      <c r="T36" s="153">
        <f>R36+S36</f>
        <v>2.195</v>
      </c>
    </row>
    <row r="37" spans="2:20" ht="18" customHeight="1">
      <c r="B37" s="154" t="s">
        <v>46</v>
      </c>
      <c r="C37" s="112">
        <v>10</v>
      </c>
      <c r="D37" s="155">
        <v>1.168</v>
      </c>
      <c r="E37" s="156">
        <v>0.448</v>
      </c>
      <c r="F37" s="155">
        <v>0.023</v>
      </c>
      <c r="G37" s="155">
        <f>D37*E37</f>
        <v>0.523264</v>
      </c>
      <c r="H37" s="155">
        <f>I37*J37</f>
        <v>0.5428</v>
      </c>
      <c r="I37" s="156">
        <v>1.18</v>
      </c>
      <c r="J37" s="157">
        <v>0.46</v>
      </c>
      <c r="K37" s="158">
        <v>0.25</v>
      </c>
      <c r="L37" s="159">
        <f>I37*J37*K37</f>
        <v>0.1357</v>
      </c>
      <c r="M37" s="82">
        <v>2.3</v>
      </c>
      <c r="N37" s="159">
        <f>M37*C37</f>
        <v>23</v>
      </c>
      <c r="O37" s="159">
        <v>2.3</v>
      </c>
      <c r="P37" s="160">
        <f>N37+O37</f>
        <v>25.3</v>
      </c>
      <c r="Q37" s="31">
        <f>P37/C37</f>
        <v>2.5300000000000002</v>
      </c>
      <c r="R37" s="153">
        <f>M37-S37</f>
        <v>2.2079999999999997</v>
      </c>
      <c r="S37" s="1">
        <f>M37*0.04</f>
        <v>0.092</v>
      </c>
      <c r="T37" s="153">
        <f>R37+S37</f>
        <v>2.3</v>
      </c>
    </row>
    <row r="38" spans="2:20" ht="18" customHeight="1">
      <c r="B38" s="154" t="s">
        <v>47</v>
      </c>
      <c r="C38" s="112">
        <v>10</v>
      </c>
      <c r="D38" s="155">
        <v>1.168</v>
      </c>
      <c r="E38" s="156">
        <v>0.448</v>
      </c>
      <c r="F38" s="155">
        <v>0.017</v>
      </c>
      <c r="G38" s="155">
        <f>D38*E38</f>
        <v>0.523264</v>
      </c>
      <c r="H38" s="155">
        <f>I38*J38</f>
        <v>0.564</v>
      </c>
      <c r="I38" s="156">
        <v>1.2</v>
      </c>
      <c r="J38" s="157">
        <v>0.47</v>
      </c>
      <c r="K38" s="158">
        <v>0.19</v>
      </c>
      <c r="L38" s="159">
        <f>I38*J38*K38</f>
        <v>0.10715999999999999</v>
      </c>
      <c r="M38" s="82">
        <v>2.16</v>
      </c>
      <c r="N38" s="159">
        <f>M38*C38</f>
        <v>21.6</v>
      </c>
      <c r="O38" s="159">
        <v>2.3</v>
      </c>
      <c r="P38" s="160">
        <f>N38+O38</f>
        <v>23.900000000000002</v>
      </c>
      <c r="Q38" s="31">
        <f>P38/C38</f>
        <v>2.39</v>
      </c>
      <c r="R38" s="153">
        <f>M38-S38</f>
        <v>2.0736000000000003</v>
      </c>
      <c r="S38" s="1">
        <f>M38*0.04</f>
        <v>0.0864</v>
      </c>
      <c r="T38" s="153">
        <f>R38+S38</f>
        <v>2.16</v>
      </c>
    </row>
    <row r="39" spans="2:20" ht="18" customHeight="1">
      <c r="B39" s="154" t="s">
        <v>48</v>
      </c>
      <c r="C39" s="112">
        <v>10</v>
      </c>
      <c r="D39" s="155">
        <v>1.168</v>
      </c>
      <c r="E39" s="156">
        <v>0.448</v>
      </c>
      <c r="F39" s="155">
        <v>0.016</v>
      </c>
      <c r="G39" s="155">
        <f>D39*E39</f>
        <v>0.523264</v>
      </c>
      <c r="H39" s="155">
        <f>I39*J39</f>
        <v>0.564</v>
      </c>
      <c r="I39" s="156">
        <v>1.2</v>
      </c>
      <c r="J39" s="157">
        <v>0.47</v>
      </c>
      <c r="K39" s="158">
        <v>0.19</v>
      </c>
      <c r="L39" s="159">
        <f>I39*J39*K39</f>
        <v>0.10715999999999999</v>
      </c>
      <c r="M39" s="82">
        <v>2.295</v>
      </c>
      <c r="N39" s="159">
        <f>M39*C39</f>
        <v>22.95</v>
      </c>
      <c r="O39" s="159">
        <v>1.83</v>
      </c>
      <c r="P39" s="160">
        <f>N39+O39</f>
        <v>24.78</v>
      </c>
      <c r="Q39" s="31">
        <f>P39/C39</f>
        <v>2.478</v>
      </c>
      <c r="R39" s="153">
        <f>M39-S39</f>
        <v>2.2032</v>
      </c>
      <c r="S39" s="1">
        <f>M39*0.04</f>
        <v>0.09179999999999999</v>
      </c>
      <c r="T39" s="153">
        <f>R39+S39</f>
        <v>2.295</v>
      </c>
    </row>
    <row r="40" spans="2:20" ht="18" customHeight="1">
      <c r="B40" s="154" t="s">
        <v>49</v>
      </c>
      <c r="C40" s="112">
        <v>10</v>
      </c>
      <c r="D40" s="155">
        <v>1.134</v>
      </c>
      <c r="E40" s="156">
        <v>0.474</v>
      </c>
      <c r="F40" s="155">
        <v>0.023</v>
      </c>
      <c r="G40" s="155">
        <f>D40*E40</f>
        <v>0.5375159999999999</v>
      </c>
      <c r="H40" s="155">
        <f>I40*J40</f>
        <v>0.5448</v>
      </c>
      <c r="I40" s="161">
        <v>1.135</v>
      </c>
      <c r="J40" s="157">
        <v>0.48</v>
      </c>
      <c r="K40" s="158">
        <v>0.25</v>
      </c>
      <c r="L40" s="159">
        <f>I40*J40*K40</f>
        <v>0.1362</v>
      </c>
      <c r="M40" s="82">
        <v>1.82</v>
      </c>
      <c r="N40" s="159">
        <f>M40*C40</f>
        <v>18.2</v>
      </c>
      <c r="O40" s="159">
        <v>2</v>
      </c>
      <c r="P40" s="160">
        <f>N40+O40</f>
        <v>20.2</v>
      </c>
      <c r="Q40" s="31">
        <f>P40/C40</f>
        <v>2.02</v>
      </c>
      <c r="R40" s="153">
        <f>M40-S40</f>
        <v>1.7472</v>
      </c>
      <c r="S40" s="1">
        <f>M40*0.04</f>
        <v>0.0728</v>
      </c>
      <c r="T40" s="153">
        <f>R40+S40</f>
        <v>1.82</v>
      </c>
    </row>
    <row r="41" spans="2:20" ht="18" customHeight="1">
      <c r="B41" s="162" t="s">
        <v>50</v>
      </c>
      <c r="C41" s="123">
        <v>10</v>
      </c>
      <c r="D41" s="163">
        <v>1.16</v>
      </c>
      <c r="E41" s="164">
        <v>0.445</v>
      </c>
      <c r="F41" s="163">
        <v>0.026</v>
      </c>
      <c r="G41" s="163">
        <f>D41*E41</f>
        <v>0.5162</v>
      </c>
      <c r="H41" s="163">
        <f>I41*J41</f>
        <v>0.5428</v>
      </c>
      <c r="I41" s="164">
        <v>1.18</v>
      </c>
      <c r="J41" s="165">
        <v>0.46</v>
      </c>
      <c r="K41" s="166">
        <v>0.25</v>
      </c>
      <c r="L41" s="167">
        <f>I41*J41*K41</f>
        <v>0.1357</v>
      </c>
      <c r="M41" s="131">
        <v>1.595</v>
      </c>
      <c r="N41" s="167">
        <f>M41*C41</f>
        <v>15.95</v>
      </c>
      <c r="O41" s="167">
        <v>2.3</v>
      </c>
      <c r="P41" s="168">
        <f>N41+O41</f>
        <v>18.25</v>
      </c>
      <c r="Q41" s="31">
        <f>P41/C41</f>
        <v>1.825</v>
      </c>
      <c r="R41" s="153">
        <f>M41-S41</f>
        <v>1.5312</v>
      </c>
      <c r="S41" s="1">
        <f>M41*0.04</f>
        <v>0.0638</v>
      </c>
      <c r="T41" s="153">
        <f>R41+S41</f>
        <v>1.595</v>
      </c>
    </row>
    <row r="42" spans="2:20" ht="18" customHeight="1">
      <c r="B42" s="162" t="s">
        <v>51</v>
      </c>
      <c r="C42" s="123">
        <v>10</v>
      </c>
      <c r="D42" s="163">
        <v>1.128</v>
      </c>
      <c r="E42" s="164">
        <v>0.47</v>
      </c>
      <c r="F42" s="163">
        <v>0.027</v>
      </c>
      <c r="G42" s="163">
        <f>D42*E42</f>
        <v>0.53016</v>
      </c>
      <c r="H42" s="163">
        <f>I42*J42</f>
        <v>0.5428</v>
      </c>
      <c r="I42" s="164">
        <v>1.18</v>
      </c>
      <c r="J42" s="165">
        <v>0.46</v>
      </c>
      <c r="K42" s="166">
        <v>0.25</v>
      </c>
      <c r="L42" s="167">
        <f>I42*J42*K42</f>
        <v>0.1357</v>
      </c>
      <c r="M42" s="131">
        <v>1.395</v>
      </c>
      <c r="N42" s="167">
        <f>M42*C42</f>
        <v>13.95</v>
      </c>
      <c r="O42" s="167">
        <v>2.3</v>
      </c>
      <c r="P42" s="168">
        <f>N42+O42</f>
        <v>16.25</v>
      </c>
      <c r="Q42" s="31">
        <f>P42/C42</f>
        <v>1.625</v>
      </c>
      <c r="R42" s="153">
        <f>M42-S42</f>
        <v>1.3392</v>
      </c>
      <c r="S42" s="1">
        <f>M42*0.04</f>
        <v>0.0558</v>
      </c>
      <c r="T42" s="153">
        <f>R42+S42</f>
        <v>1.395</v>
      </c>
    </row>
    <row r="43" spans="2:20" ht="18" customHeight="1">
      <c r="B43" s="162" t="s">
        <v>52</v>
      </c>
      <c r="C43" s="123">
        <v>10</v>
      </c>
      <c r="D43" s="163">
        <v>1.217</v>
      </c>
      <c r="E43" s="164">
        <v>0.444</v>
      </c>
      <c r="F43" s="163">
        <v>0.02</v>
      </c>
      <c r="G43" s="163">
        <f>D43*E43</f>
        <v>0.540348</v>
      </c>
      <c r="H43" s="163">
        <f>I43*J43</f>
        <v>0.5557500000000001</v>
      </c>
      <c r="I43" s="164">
        <v>1.235</v>
      </c>
      <c r="J43" s="165">
        <v>0.45</v>
      </c>
      <c r="K43" s="166">
        <v>0.21</v>
      </c>
      <c r="L43" s="167">
        <f>I43*J43*K43</f>
        <v>0.1167075</v>
      </c>
      <c r="M43" s="131">
        <v>1.79</v>
      </c>
      <c r="N43" s="167">
        <f>M43*C43</f>
        <v>17.9</v>
      </c>
      <c r="O43" s="167">
        <v>1.95</v>
      </c>
      <c r="P43" s="168">
        <f>N43+O43</f>
        <v>19.849999999999998</v>
      </c>
      <c r="Q43" s="31">
        <f>P43/C43</f>
        <v>1.9849999999999999</v>
      </c>
      <c r="R43" s="153">
        <f>M43-S43</f>
        <v>1.7184</v>
      </c>
      <c r="S43" s="1">
        <f>M43*0.04</f>
        <v>0.0716</v>
      </c>
      <c r="T43" s="153">
        <f>R43+S43</f>
        <v>1.79</v>
      </c>
    </row>
    <row r="44" spans="2:20" ht="18" customHeight="1">
      <c r="B44" s="154" t="s">
        <v>53</v>
      </c>
      <c r="C44" s="112">
        <v>10</v>
      </c>
      <c r="D44" s="155">
        <v>0.469</v>
      </c>
      <c r="E44" s="156">
        <v>0.104</v>
      </c>
      <c r="F44" s="155">
        <v>0.025</v>
      </c>
      <c r="G44" s="155">
        <f>D44*E44</f>
        <v>0.04877599999999999</v>
      </c>
      <c r="H44" s="155">
        <f>I44*J44</f>
        <v>0.1536</v>
      </c>
      <c r="I44" s="161">
        <v>0.96</v>
      </c>
      <c r="J44" s="157">
        <v>0.16</v>
      </c>
      <c r="K44" s="158">
        <v>0.29</v>
      </c>
      <c r="L44" s="159">
        <f>I44*J44*K44</f>
        <v>0.04454399999999999</v>
      </c>
      <c r="M44" s="82">
        <v>0.69</v>
      </c>
      <c r="N44" s="159">
        <f>M44*C44</f>
        <v>6.8999999999999995</v>
      </c>
      <c r="O44" s="159">
        <v>0.93</v>
      </c>
      <c r="P44" s="168">
        <f>N44+O44</f>
        <v>7.829999999999999</v>
      </c>
      <c r="Q44" s="31">
        <f>P44/C44</f>
        <v>0.7829999999999999</v>
      </c>
      <c r="R44" s="153">
        <f>M44-S44</f>
        <v>0.6624</v>
      </c>
      <c r="S44" s="1">
        <f>M44*0.04</f>
        <v>0.0276</v>
      </c>
      <c r="T44" s="153">
        <f>R44+S44</f>
        <v>0.69</v>
      </c>
    </row>
    <row r="45" spans="2:20" ht="18" customHeight="1">
      <c r="B45" s="154" t="s">
        <v>54</v>
      </c>
      <c r="C45" s="112">
        <v>10</v>
      </c>
      <c r="D45" s="155">
        <v>0.471</v>
      </c>
      <c r="E45" s="156">
        <v>0.102</v>
      </c>
      <c r="F45" s="155">
        <v>0.025</v>
      </c>
      <c r="G45" s="155">
        <f>D45*E45</f>
        <v>0.048041999999999994</v>
      </c>
      <c r="H45" s="155">
        <f>I45*J45</f>
        <v>0.1536</v>
      </c>
      <c r="I45" s="161">
        <v>0.96</v>
      </c>
      <c r="J45" s="157">
        <v>0.16</v>
      </c>
      <c r="K45" s="158">
        <v>0.29</v>
      </c>
      <c r="L45" s="159">
        <f>I45*J45*K45</f>
        <v>0.04454399999999999</v>
      </c>
      <c r="M45" s="82">
        <v>0.6</v>
      </c>
      <c r="N45" s="159">
        <f>M45*C45</f>
        <v>6</v>
      </c>
      <c r="O45" s="159">
        <v>0.93</v>
      </c>
      <c r="P45" s="168">
        <f>N45+O45</f>
        <v>6.93</v>
      </c>
      <c r="Q45" s="31">
        <f>P45/C45</f>
        <v>0.693</v>
      </c>
      <c r="R45" s="153">
        <f>M45-S45</f>
        <v>0.576</v>
      </c>
      <c r="S45" s="1">
        <f>M45*0.04</f>
        <v>0.024</v>
      </c>
      <c r="T45" s="153">
        <f>R45+S45</f>
        <v>0.6</v>
      </c>
    </row>
    <row r="46" spans="2:20" ht="18" customHeight="1">
      <c r="B46" s="162" t="s">
        <v>55</v>
      </c>
      <c r="C46" s="123">
        <v>10</v>
      </c>
      <c r="D46" s="163">
        <v>0.445</v>
      </c>
      <c r="E46" s="164">
        <v>0.169</v>
      </c>
      <c r="F46" s="163">
        <v>0.031</v>
      </c>
      <c r="G46" s="163">
        <f>D46*E46</f>
        <v>0.07520500000000001</v>
      </c>
      <c r="H46" s="163">
        <f>I46*J46</f>
        <v>0.2937</v>
      </c>
      <c r="I46" s="169">
        <v>0.89</v>
      </c>
      <c r="J46" s="165">
        <v>0.33</v>
      </c>
      <c r="K46" s="166">
        <v>0.23</v>
      </c>
      <c r="L46" s="159">
        <f>I46*J46*K46</f>
        <v>0.067551</v>
      </c>
      <c r="M46" s="131">
        <v>0.57</v>
      </c>
      <c r="N46" s="167">
        <f>M46*C46</f>
        <v>5.699999999999999</v>
      </c>
      <c r="O46" s="167"/>
      <c r="P46" s="168">
        <f>N46+O46</f>
        <v>5.699999999999999</v>
      </c>
      <c r="Q46" s="31">
        <f>P46/C46</f>
        <v>0.57</v>
      </c>
      <c r="R46" s="153">
        <f>M46-S46</f>
        <v>0.5471999999999999</v>
      </c>
      <c r="S46" s="1">
        <f>M46*0.04</f>
        <v>0.022799999999999997</v>
      </c>
      <c r="T46" s="153">
        <f>R46+S46</f>
        <v>0.57</v>
      </c>
    </row>
    <row r="47" spans="2:20" ht="18" customHeight="1">
      <c r="B47" s="154" t="s">
        <v>56</v>
      </c>
      <c r="C47" s="112">
        <v>10</v>
      </c>
      <c r="D47" s="155">
        <v>0.447</v>
      </c>
      <c r="E47" s="156">
        <v>0.158</v>
      </c>
      <c r="F47" s="155">
        <v>0.03</v>
      </c>
      <c r="G47" s="155">
        <f>D47*E47</f>
        <v>0.07062600000000001</v>
      </c>
      <c r="H47" s="155">
        <f>I47*J47</f>
        <v>0.1958</v>
      </c>
      <c r="I47" s="161">
        <v>0.89</v>
      </c>
      <c r="J47" s="157">
        <v>0.22</v>
      </c>
      <c r="K47" s="158">
        <v>0.35</v>
      </c>
      <c r="L47" s="159">
        <f>I47*J47*K47</f>
        <v>0.06853</v>
      </c>
      <c r="M47" s="82">
        <v>0.6</v>
      </c>
      <c r="N47" s="159">
        <f>M47*C47</f>
        <v>6</v>
      </c>
      <c r="O47" s="159">
        <v>0.94</v>
      </c>
      <c r="P47" s="168">
        <f>N47+O47</f>
        <v>6.9399999999999995</v>
      </c>
      <c r="Q47" s="31">
        <f>P47/C47</f>
        <v>0.694</v>
      </c>
      <c r="R47" s="153">
        <f>M47-S47</f>
        <v>0.576</v>
      </c>
      <c r="S47" s="1">
        <f>M47*0.04</f>
        <v>0.024</v>
      </c>
      <c r="T47" s="153">
        <f>R47+S47</f>
        <v>0.6</v>
      </c>
    </row>
    <row r="48" spans="2:20" ht="18" customHeight="1">
      <c r="B48" s="154" t="s">
        <v>57</v>
      </c>
      <c r="C48" s="112">
        <v>10</v>
      </c>
      <c r="D48" s="155">
        <v>0.447</v>
      </c>
      <c r="E48" s="156">
        <v>0.158</v>
      </c>
      <c r="F48" s="155">
        <v>0.03</v>
      </c>
      <c r="G48" s="155">
        <f>D48*E48</f>
        <v>0.07062600000000001</v>
      </c>
      <c r="H48" s="155">
        <f>I48*J48</f>
        <v>0.1958</v>
      </c>
      <c r="I48" s="161">
        <v>0.89</v>
      </c>
      <c r="J48" s="157">
        <v>0.22</v>
      </c>
      <c r="K48" s="158">
        <v>0.3</v>
      </c>
      <c r="L48" s="159">
        <f>I48*J48*K48</f>
        <v>0.05874</v>
      </c>
      <c r="M48" s="82">
        <v>0.595</v>
      </c>
      <c r="N48" s="159">
        <f>M48*C48</f>
        <v>5.949999999999999</v>
      </c>
      <c r="O48" s="159">
        <v>0.6</v>
      </c>
      <c r="P48" s="168">
        <f>N48+O48</f>
        <v>6.549999999999999</v>
      </c>
      <c r="Q48" s="31">
        <f>P48/C48</f>
        <v>0.6549999999999999</v>
      </c>
      <c r="R48" s="153">
        <f>M48-S48</f>
        <v>0.5711999999999999</v>
      </c>
      <c r="S48" s="1">
        <f>M48*0.04</f>
        <v>0.023799999999999998</v>
      </c>
      <c r="T48" s="153">
        <f>R48+S48</f>
        <v>0.595</v>
      </c>
    </row>
    <row r="49" spans="2:20" ht="18" customHeight="1">
      <c r="B49" s="170" t="s">
        <v>58</v>
      </c>
      <c r="C49" s="66">
        <v>10</v>
      </c>
      <c r="D49" s="171">
        <v>0.474</v>
      </c>
      <c r="E49" s="172">
        <v>0.169</v>
      </c>
      <c r="F49" s="171">
        <v>0.02</v>
      </c>
      <c r="G49" s="155">
        <f>D49*E49</f>
        <v>0.080106</v>
      </c>
      <c r="H49" s="155">
        <f>I49*J49</f>
        <v>0.22540000000000002</v>
      </c>
      <c r="I49" s="173">
        <v>0.98</v>
      </c>
      <c r="J49" s="174">
        <v>0.23</v>
      </c>
      <c r="K49" s="175">
        <v>0.43</v>
      </c>
      <c r="L49" s="159">
        <f>I49*J49*K49</f>
        <v>0.09692200000000001</v>
      </c>
      <c r="M49" s="87">
        <v>0.65</v>
      </c>
      <c r="N49" s="159">
        <f>M49*C49</f>
        <v>6.5</v>
      </c>
      <c r="O49" s="176">
        <v>1.1</v>
      </c>
      <c r="P49" s="168">
        <f>N49+O49</f>
        <v>7.6</v>
      </c>
      <c r="Q49" s="31">
        <f>P49/C49</f>
        <v>0.76</v>
      </c>
      <c r="R49" s="153">
        <f>M49-S49</f>
        <v>0.624</v>
      </c>
      <c r="S49" s="1">
        <f>M49*0.04</f>
        <v>0.026000000000000002</v>
      </c>
      <c r="T49" s="153">
        <f>R49+S49</f>
        <v>0.65</v>
      </c>
    </row>
    <row r="50" spans="2:20" ht="18" customHeight="1">
      <c r="B50" s="177" t="s">
        <v>59</v>
      </c>
      <c r="C50" s="178">
        <v>10</v>
      </c>
      <c r="D50" s="179">
        <v>0.446</v>
      </c>
      <c r="E50" s="180">
        <v>0.132</v>
      </c>
      <c r="F50" s="179">
        <v>0.042</v>
      </c>
      <c r="G50" s="163">
        <f>D50*E50</f>
        <v>0.058872</v>
      </c>
      <c r="H50" s="163">
        <f>I50*J50</f>
        <v>0.1958</v>
      </c>
      <c r="I50" s="181">
        <v>0.89</v>
      </c>
      <c r="J50" s="182">
        <v>0.22</v>
      </c>
      <c r="K50" s="182">
        <v>0.35</v>
      </c>
      <c r="L50" s="167">
        <f>I50*J50*K50</f>
        <v>0.06853</v>
      </c>
      <c r="M50" s="183">
        <v>0.516</v>
      </c>
      <c r="N50" s="184">
        <f>M50*C50</f>
        <v>5.16</v>
      </c>
      <c r="O50" s="184">
        <v>1.06</v>
      </c>
      <c r="P50" s="168">
        <f>N50+O50</f>
        <v>6.220000000000001</v>
      </c>
      <c r="Q50" s="31">
        <f>P50/C50</f>
        <v>0.6220000000000001</v>
      </c>
      <c r="R50" s="153">
        <f>M50-S50</f>
        <v>0.49536</v>
      </c>
      <c r="S50" s="1">
        <f>M50*0.04</f>
        <v>0.020640000000000002</v>
      </c>
      <c r="T50" s="153">
        <f>R50+S50</f>
        <v>0.516</v>
      </c>
    </row>
    <row r="51" spans="2:20" ht="18" customHeight="1">
      <c r="B51" s="177" t="s">
        <v>60</v>
      </c>
      <c r="C51" s="178">
        <v>10</v>
      </c>
      <c r="D51" s="179">
        <v>0.437</v>
      </c>
      <c r="E51" s="180">
        <v>0.181</v>
      </c>
      <c r="F51" s="179">
        <v>0.043</v>
      </c>
      <c r="G51" s="163">
        <f>D51*E51</f>
        <v>0.079097</v>
      </c>
      <c r="H51" s="163">
        <f>I51*J51</f>
        <v>0.20700000000000002</v>
      </c>
      <c r="I51" s="181">
        <v>0.9</v>
      </c>
      <c r="J51" s="182">
        <v>0.23</v>
      </c>
      <c r="K51" s="182">
        <v>0.4</v>
      </c>
      <c r="L51" s="167">
        <f>I51*J51*K51</f>
        <v>0.08280000000000001</v>
      </c>
      <c r="M51" s="131">
        <v>0.65</v>
      </c>
      <c r="N51" s="167">
        <f>M51*C51</f>
        <v>6.5</v>
      </c>
      <c r="O51" s="167">
        <v>1.12</v>
      </c>
      <c r="P51" s="168">
        <f>N51+O51</f>
        <v>7.62</v>
      </c>
      <c r="Q51" s="31">
        <f>P51/C51</f>
        <v>0.762</v>
      </c>
      <c r="R51" s="153">
        <f>M51-S51</f>
        <v>0.624</v>
      </c>
      <c r="S51" s="1">
        <f>M51*0.04</f>
        <v>0.026000000000000002</v>
      </c>
      <c r="T51" s="153">
        <f>R51+S51</f>
        <v>0.65</v>
      </c>
    </row>
    <row r="52" spans="2:20" ht="12.75">
      <c r="B52" s="185" t="s">
        <v>61</v>
      </c>
      <c r="C52" s="112">
        <v>10</v>
      </c>
      <c r="D52" s="155">
        <v>0.927</v>
      </c>
      <c r="E52" s="156">
        <v>0.073</v>
      </c>
      <c r="F52" s="155">
        <v>0.051</v>
      </c>
      <c r="G52" s="155">
        <f>D52*E52</f>
        <v>0.067671</v>
      </c>
      <c r="H52" s="155">
        <f>I52*J52</f>
        <v>0.133</v>
      </c>
      <c r="I52" s="186">
        <v>0.95</v>
      </c>
      <c r="J52" s="187">
        <v>0.14</v>
      </c>
      <c r="K52" s="187">
        <v>0.28</v>
      </c>
      <c r="L52" s="159">
        <f>I52*J52*K52</f>
        <v>0.03724</v>
      </c>
      <c r="M52" s="82">
        <v>0.56</v>
      </c>
      <c r="N52" s="159">
        <v>5.6</v>
      </c>
      <c r="O52" s="159">
        <v>0.8</v>
      </c>
      <c r="P52" s="168">
        <f>N52+O52</f>
        <v>6.3999999999999995</v>
      </c>
      <c r="Q52" s="31">
        <f>P52/C52</f>
        <v>0.6399999999999999</v>
      </c>
      <c r="R52" s="153">
        <f>M52-S52</f>
        <v>0.5376000000000001</v>
      </c>
      <c r="S52" s="1">
        <f>M52*0.04</f>
        <v>0.022400000000000003</v>
      </c>
      <c r="T52" s="153">
        <f>R52+S52</f>
        <v>0.56</v>
      </c>
    </row>
    <row r="53" spans="2:20" ht="12.75">
      <c r="B53" s="185" t="s">
        <v>62</v>
      </c>
      <c r="C53" s="112">
        <v>10</v>
      </c>
      <c r="D53" s="155">
        <v>0.92</v>
      </c>
      <c r="E53" s="156">
        <v>0.125</v>
      </c>
      <c r="F53" s="155">
        <v>0.03</v>
      </c>
      <c r="G53" s="155">
        <f>D53*E53</f>
        <v>0.115</v>
      </c>
      <c r="H53" s="155">
        <f>I53*J53</f>
        <v>0.133</v>
      </c>
      <c r="I53" s="186">
        <v>0.95</v>
      </c>
      <c r="J53" s="187">
        <v>0.14</v>
      </c>
      <c r="K53" s="187">
        <v>0.28</v>
      </c>
      <c r="L53" s="159">
        <f>I53*J53*K53</f>
        <v>0.03724</v>
      </c>
      <c r="M53" s="82">
        <v>0.62</v>
      </c>
      <c r="N53" s="159">
        <v>6.2</v>
      </c>
      <c r="O53" s="159">
        <v>0.8</v>
      </c>
      <c r="P53" s="168">
        <f>N53+O53</f>
        <v>7</v>
      </c>
      <c r="Q53" s="31">
        <f>P53/C53</f>
        <v>0.7</v>
      </c>
      <c r="R53" s="153">
        <f>M53-S53</f>
        <v>0.5952</v>
      </c>
      <c r="S53" s="1">
        <f>M53*0.04</f>
        <v>0.0248</v>
      </c>
      <c r="T53" s="153">
        <f>R53+S53</f>
        <v>0.62</v>
      </c>
    </row>
    <row r="54" spans="2:20" ht="12.75">
      <c r="B54" s="185" t="s">
        <v>63</v>
      </c>
      <c r="C54" s="112">
        <v>10</v>
      </c>
      <c r="D54" s="155">
        <v>0.692</v>
      </c>
      <c r="E54" s="156">
        <v>0.168</v>
      </c>
      <c r="F54" s="155">
        <v>0.04</v>
      </c>
      <c r="G54" s="155">
        <f>D54*E54</f>
        <v>0.116256</v>
      </c>
      <c r="H54" s="155">
        <f>I54*J54</f>
        <v>0.12689999999999999</v>
      </c>
      <c r="I54" s="186">
        <v>0.705</v>
      </c>
      <c r="J54" s="187">
        <v>0.18</v>
      </c>
      <c r="K54" s="187">
        <v>0.305</v>
      </c>
      <c r="L54" s="159">
        <f>I54*J54*K54</f>
        <v>0.038704499999999996</v>
      </c>
      <c r="M54" s="82">
        <v>0.54</v>
      </c>
      <c r="N54" s="159">
        <v>5.4</v>
      </c>
      <c r="O54" s="159">
        <v>0.7</v>
      </c>
      <c r="P54" s="168">
        <f>N54+O54</f>
        <v>6.1000000000000005</v>
      </c>
      <c r="Q54" s="31">
        <f>P54/C54</f>
        <v>0.6100000000000001</v>
      </c>
      <c r="R54" s="153">
        <f>M54-S54</f>
        <v>0.5184000000000001</v>
      </c>
      <c r="S54" s="1">
        <f>M54*0.04</f>
        <v>0.0216</v>
      </c>
      <c r="T54" s="153">
        <f>R54+S54</f>
        <v>0.54</v>
      </c>
    </row>
    <row r="55" spans="2:20" ht="12.75">
      <c r="B55" s="185" t="s">
        <v>64</v>
      </c>
      <c r="C55" s="112">
        <v>10</v>
      </c>
      <c r="D55" s="155">
        <v>0.694</v>
      </c>
      <c r="E55" s="156">
        <v>0.168</v>
      </c>
      <c r="F55" s="155">
        <v>0.047</v>
      </c>
      <c r="G55" s="155">
        <f>D55*E55</f>
        <v>0.116592</v>
      </c>
      <c r="H55" s="155">
        <f>I55*J55</f>
        <v>0.12689999999999999</v>
      </c>
      <c r="I55" s="186">
        <v>0.705</v>
      </c>
      <c r="J55" s="187">
        <v>0.18</v>
      </c>
      <c r="K55" s="187">
        <v>0.35</v>
      </c>
      <c r="L55" s="159">
        <f>I55*J55*K55</f>
        <v>0.04441499999999999</v>
      </c>
      <c r="M55" s="82">
        <v>0.55</v>
      </c>
      <c r="N55" s="159">
        <v>5.5</v>
      </c>
      <c r="O55" s="159">
        <v>0.99</v>
      </c>
      <c r="P55" s="168">
        <f>N55+O55</f>
        <v>6.49</v>
      </c>
      <c r="Q55" s="31">
        <f>P55/C55</f>
        <v>0.649</v>
      </c>
      <c r="R55" s="153">
        <f>M55-S55</f>
        <v>0.528</v>
      </c>
      <c r="S55" s="1">
        <f>M55*0.04</f>
        <v>0.022000000000000002</v>
      </c>
      <c r="T55" s="153">
        <f>R55+S55</f>
        <v>0.55</v>
      </c>
    </row>
    <row r="56" spans="2:17" s="1" customFormat="1" ht="18" customHeight="1">
      <c r="B56" s="188" t="s">
        <v>65</v>
      </c>
      <c r="C56" s="189">
        <v>20</v>
      </c>
      <c r="D56" s="190">
        <v>3</v>
      </c>
      <c r="E56" s="190"/>
      <c r="F56" s="190"/>
      <c r="G56" s="190"/>
      <c r="H56" s="190"/>
      <c r="I56" s="191">
        <v>3</v>
      </c>
      <c r="J56" s="191">
        <v>0.17</v>
      </c>
      <c r="K56" s="191">
        <v>0.09</v>
      </c>
      <c r="L56" s="192">
        <f>I56*J56*K56</f>
        <v>0.045899999999999996</v>
      </c>
      <c r="M56" s="193">
        <v>0.525</v>
      </c>
      <c r="N56" s="192">
        <f>M56*C56</f>
        <v>10.5</v>
      </c>
      <c r="O56" s="194">
        <v>0.35</v>
      </c>
      <c r="P56" s="195">
        <f>N56+O56</f>
        <v>10.85</v>
      </c>
      <c r="Q56" s="31">
        <f>P56/C56</f>
        <v>0.5425</v>
      </c>
    </row>
    <row r="57" spans="2:18" ht="18" customHeight="1">
      <c r="B57" s="196" t="s">
        <v>66</v>
      </c>
      <c r="C57" s="197">
        <v>20</v>
      </c>
      <c r="D57" s="198">
        <v>2</v>
      </c>
      <c r="E57" s="199"/>
      <c r="F57" s="198"/>
      <c r="H57" s="190"/>
      <c r="I57" s="200">
        <v>2</v>
      </c>
      <c r="J57" s="191">
        <v>0.14</v>
      </c>
      <c r="K57" s="201">
        <v>0.03</v>
      </c>
      <c r="L57" s="192">
        <f>I57*J57*K57</f>
        <v>0.008400000000000001</v>
      </c>
      <c r="M57" s="193">
        <v>0.53</v>
      </c>
      <c r="N57" s="192">
        <f>M57*C57</f>
        <v>10.600000000000001</v>
      </c>
      <c r="O57" s="194">
        <v>0.12</v>
      </c>
      <c r="P57" s="195">
        <f>N57+O57</f>
        <v>10.72</v>
      </c>
      <c r="Q57" s="31">
        <f>P57/C57</f>
        <v>0.536</v>
      </c>
      <c r="R57" s="1"/>
    </row>
    <row r="58" spans="2:17" ht="12.75">
      <c r="B58" s="202" t="s">
        <v>67</v>
      </c>
      <c r="C58" s="203">
        <v>6</v>
      </c>
      <c r="D58" s="204">
        <v>3</v>
      </c>
      <c r="E58" s="205">
        <v>0.148</v>
      </c>
      <c r="F58" s="204">
        <v>0.094</v>
      </c>
      <c r="G58" s="204">
        <f>D58*E58</f>
        <v>0.44399999999999995</v>
      </c>
      <c r="H58" s="204">
        <f>I58*J58</f>
        <v>0.44999999999999996</v>
      </c>
      <c r="I58" s="205">
        <v>3</v>
      </c>
      <c r="J58" s="204">
        <v>0.15</v>
      </c>
      <c r="K58" s="206">
        <v>0.12</v>
      </c>
      <c r="L58" s="207">
        <f>K58*J58*I58</f>
        <v>0.05399999999999999</v>
      </c>
      <c r="M58" s="28">
        <f>0.69*D58</f>
        <v>2.07</v>
      </c>
      <c r="N58" s="208">
        <f>M58*C58</f>
        <v>12.419999999999998</v>
      </c>
      <c r="O58" s="208">
        <v>0.17</v>
      </c>
      <c r="P58" s="209">
        <f>N58+O58</f>
        <v>12.589999999999998</v>
      </c>
      <c r="Q58" s="31">
        <f>P58/C58</f>
        <v>2.098333333333333</v>
      </c>
    </row>
    <row r="59" spans="2:17" ht="12.75">
      <c r="B59" s="210" t="s">
        <v>68</v>
      </c>
      <c r="C59" s="211">
        <v>6</v>
      </c>
      <c r="D59" s="212">
        <v>4</v>
      </c>
      <c r="E59" s="213">
        <v>0.148</v>
      </c>
      <c r="F59" s="212">
        <v>0.094</v>
      </c>
      <c r="G59" s="214">
        <f>D59*E59</f>
        <v>0.592</v>
      </c>
      <c r="H59" s="214">
        <f>I59*J59</f>
        <v>0.6</v>
      </c>
      <c r="I59" s="213">
        <v>4</v>
      </c>
      <c r="J59" s="212">
        <v>0.15</v>
      </c>
      <c r="K59" s="215">
        <v>0.12</v>
      </c>
      <c r="L59" s="216">
        <f>K59*J59*I59</f>
        <v>0.072</v>
      </c>
      <c r="M59" s="109">
        <f>0.69*D59</f>
        <v>2.76</v>
      </c>
      <c r="N59" s="217">
        <f>M59*C59</f>
        <v>16.56</v>
      </c>
      <c r="O59" s="218">
        <v>0.23</v>
      </c>
      <c r="P59" s="219">
        <f>N59+O59</f>
        <v>16.79</v>
      </c>
      <c r="Q59" s="31">
        <f>P59/C59</f>
        <v>2.7983333333333333</v>
      </c>
    </row>
    <row r="60" spans="2:17" ht="12.75">
      <c r="B60" s="210" t="s">
        <v>69</v>
      </c>
      <c r="C60" s="211">
        <v>6</v>
      </c>
      <c r="D60" s="212">
        <v>3</v>
      </c>
      <c r="E60" s="213">
        <v>0.098</v>
      </c>
      <c r="F60" s="212">
        <v>0.098</v>
      </c>
      <c r="G60" s="214">
        <f>D60*E60</f>
        <v>0.29400000000000004</v>
      </c>
      <c r="H60" s="214">
        <f>I60*J60</f>
        <v>0.8999999999999999</v>
      </c>
      <c r="I60" s="213">
        <v>3</v>
      </c>
      <c r="J60" s="212">
        <v>0.3</v>
      </c>
      <c r="K60" s="215">
        <v>0.18</v>
      </c>
      <c r="L60" s="216">
        <f>K60*J60*I60</f>
        <v>0.162</v>
      </c>
      <c r="M60" s="109">
        <f>0.705*D60</f>
        <v>2.1149999999999998</v>
      </c>
      <c r="N60" s="217">
        <f>M60*C60</f>
        <v>12.689999999999998</v>
      </c>
      <c r="O60" s="218">
        <v>0.2</v>
      </c>
      <c r="P60" s="219">
        <f>N60+O60</f>
        <v>12.889999999999997</v>
      </c>
      <c r="Q60" s="31">
        <f>P60/C60</f>
        <v>2.148333333333333</v>
      </c>
    </row>
    <row r="61" spans="2:17" ht="12.75">
      <c r="B61" s="210" t="s">
        <v>70</v>
      </c>
      <c r="C61" s="211">
        <v>6</v>
      </c>
      <c r="D61" s="212">
        <v>4</v>
      </c>
      <c r="E61" s="213">
        <v>0.098</v>
      </c>
      <c r="F61" s="212">
        <v>0.098</v>
      </c>
      <c r="G61" s="214">
        <f>D61*E61</f>
        <v>0.392</v>
      </c>
      <c r="H61" s="214">
        <f>I61*J61</f>
        <v>1.2</v>
      </c>
      <c r="I61" s="213">
        <v>4</v>
      </c>
      <c r="J61" s="212">
        <v>0.3</v>
      </c>
      <c r="K61" s="215">
        <v>0.18</v>
      </c>
      <c r="L61" s="216">
        <f>K61*J61*I61</f>
        <v>0.216</v>
      </c>
      <c r="M61" s="109">
        <f>0.705*D61</f>
        <v>2.82</v>
      </c>
      <c r="N61" s="217">
        <f>M61*C61</f>
        <v>16.919999999999998</v>
      </c>
      <c r="O61" s="218">
        <v>0.3</v>
      </c>
      <c r="P61" s="219">
        <f>N61+O61</f>
        <v>17.22</v>
      </c>
      <c r="Q61" s="31">
        <f>P61/C61</f>
        <v>2.8699999999999997</v>
      </c>
    </row>
    <row r="62" spans="2:17" ht="12.75">
      <c r="B62" s="210" t="s">
        <v>71</v>
      </c>
      <c r="C62" s="211">
        <v>6</v>
      </c>
      <c r="D62" s="212">
        <v>3</v>
      </c>
      <c r="E62" s="213">
        <v>0.101</v>
      </c>
      <c r="F62" s="212">
        <v>0.101</v>
      </c>
      <c r="G62" s="214">
        <f>D62*E62</f>
        <v>0.30300000000000005</v>
      </c>
      <c r="H62" s="214">
        <f>I62*J62</f>
        <v>0.8999999999999999</v>
      </c>
      <c r="I62" s="213">
        <v>3</v>
      </c>
      <c r="J62" s="212">
        <v>0.3</v>
      </c>
      <c r="K62" s="215">
        <v>0.18</v>
      </c>
      <c r="L62" s="216">
        <f>K62*J62*I62</f>
        <v>0.162</v>
      </c>
      <c r="M62" s="109">
        <f>0.71*D62</f>
        <v>2.13</v>
      </c>
      <c r="N62" s="217">
        <f>M62*C62</f>
        <v>12.78</v>
      </c>
      <c r="O62" s="218">
        <v>0.2</v>
      </c>
      <c r="P62" s="219">
        <f>N62+O62</f>
        <v>12.979999999999999</v>
      </c>
      <c r="Q62" s="31">
        <f>P62/C62</f>
        <v>2.163333333333333</v>
      </c>
    </row>
    <row r="63" spans="2:17" ht="12.75">
      <c r="B63" s="210" t="s">
        <v>72</v>
      </c>
      <c r="C63" s="211">
        <v>6</v>
      </c>
      <c r="D63" s="212">
        <v>4</v>
      </c>
      <c r="E63" s="213">
        <v>0.101</v>
      </c>
      <c r="F63" s="212">
        <v>0.101</v>
      </c>
      <c r="G63" s="214">
        <f>D63*E63</f>
        <v>0.404</v>
      </c>
      <c r="H63" s="214">
        <f>I63*J63</f>
        <v>1.2</v>
      </c>
      <c r="I63" s="213">
        <v>4</v>
      </c>
      <c r="J63" s="212">
        <v>0.3</v>
      </c>
      <c r="K63" s="215">
        <v>0.18</v>
      </c>
      <c r="L63" s="216">
        <f>K63*J63*I63</f>
        <v>0.216</v>
      </c>
      <c r="M63" s="109">
        <f>0.71*D63</f>
        <v>2.84</v>
      </c>
      <c r="N63" s="217">
        <f>M63*C63</f>
        <v>17.04</v>
      </c>
      <c r="O63" s="218">
        <v>0.3</v>
      </c>
      <c r="P63" s="219">
        <f>N63+O63</f>
        <v>17.34</v>
      </c>
      <c r="Q63" s="31">
        <f>P63/C63</f>
        <v>2.89</v>
      </c>
    </row>
    <row r="64" spans="1:17" ht="12.75">
      <c r="A64" s="1">
        <v>1</v>
      </c>
      <c r="B64" s="210" t="s">
        <v>73</v>
      </c>
      <c r="C64" s="211">
        <v>12</v>
      </c>
      <c r="D64" s="212">
        <v>0.2</v>
      </c>
      <c r="E64" s="213">
        <v>0.153</v>
      </c>
      <c r="F64" s="212">
        <v>0.103</v>
      </c>
      <c r="G64" s="214">
        <f>D64*E64</f>
        <v>0.030600000000000002</v>
      </c>
      <c r="H64" s="214">
        <f>I64*J64</f>
        <v>0.1512</v>
      </c>
      <c r="I64" s="213">
        <v>0.42</v>
      </c>
      <c r="J64" s="212">
        <v>0.36</v>
      </c>
      <c r="K64" s="215">
        <v>0.25</v>
      </c>
      <c r="L64" s="216">
        <f>K64*J64*I64</f>
        <v>0.0378</v>
      </c>
      <c r="M64" s="109">
        <v>0.236</v>
      </c>
      <c r="N64" s="217">
        <f>M64*C64</f>
        <v>2.832</v>
      </c>
      <c r="O64" s="218">
        <v>0.45</v>
      </c>
      <c r="P64" s="219">
        <f>N64+O64</f>
        <v>3.282</v>
      </c>
      <c r="Q64" s="31">
        <f>P64/C64</f>
        <v>0.2735</v>
      </c>
    </row>
    <row r="65" spans="1:17" ht="12.75">
      <c r="A65" s="1">
        <v>2</v>
      </c>
      <c r="B65" s="210" t="s">
        <v>74</v>
      </c>
      <c r="C65" s="211">
        <v>50</v>
      </c>
      <c r="D65" s="212">
        <v>0.168</v>
      </c>
      <c r="E65" s="213">
        <v>0.049</v>
      </c>
      <c r="F65" s="212">
        <v>0.103</v>
      </c>
      <c r="G65" s="214">
        <f>D65*E65</f>
        <v>0.008232000000000001</v>
      </c>
      <c r="H65" s="214">
        <f>I65*J65</f>
        <v>0.1512</v>
      </c>
      <c r="I65" s="213">
        <v>0.42</v>
      </c>
      <c r="J65" s="212">
        <v>0.36</v>
      </c>
      <c r="K65" s="215">
        <v>0.25</v>
      </c>
      <c r="L65" s="216">
        <f>K65*J65*I65</f>
        <v>0.0378</v>
      </c>
      <c r="M65" s="109">
        <v>0.092</v>
      </c>
      <c r="N65" s="217">
        <f>M65*C65</f>
        <v>4.6</v>
      </c>
      <c r="O65" s="218">
        <v>0.45</v>
      </c>
      <c r="P65" s="219">
        <f>N65+O65</f>
        <v>5.05</v>
      </c>
      <c r="Q65" s="31">
        <f>P65/C65</f>
        <v>0.10099999999999999</v>
      </c>
    </row>
    <row r="66" spans="1:17" ht="12.75">
      <c r="A66" s="1">
        <v>3</v>
      </c>
      <c r="B66" s="210" t="s">
        <v>75</v>
      </c>
      <c r="C66" s="211">
        <v>8</v>
      </c>
      <c r="D66" s="212">
        <v>0.24</v>
      </c>
      <c r="E66" s="213">
        <v>0.24</v>
      </c>
      <c r="F66" s="212">
        <v>0.103</v>
      </c>
      <c r="G66" s="214">
        <f>D66*E66</f>
        <v>0.0576</v>
      </c>
      <c r="H66" s="214">
        <f>I66*J66</f>
        <v>0.1891</v>
      </c>
      <c r="I66" s="213">
        <v>0.61</v>
      </c>
      <c r="J66" s="212">
        <v>0.31</v>
      </c>
      <c r="K66" s="215">
        <v>0.3</v>
      </c>
      <c r="L66" s="216">
        <f>K66*J66*I66</f>
        <v>0.056729999999999996</v>
      </c>
      <c r="M66" s="109">
        <v>0.354</v>
      </c>
      <c r="N66" s="217">
        <f>M66*C66</f>
        <v>2.832</v>
      </c>
      <c r="O66" s="218">
        <v>0.54</v>
      </c>
      <c r="P66" s="219">
        <f>N66+O66</f>
        <v>3.372</v>
      </c>
      <c r="Q66" s="31">
        <f>P66/C66</f>
        <v>0.4215</v>
      </c>
    </row>
    <row r="67" spans="1:17" ht="12.75">
      <c r="A67" s="1">
        <v>4</v>
      </c>
      <c r="B67" s="210" t="s">
        <v>76</v>
      </c>
      <c r="C67" s="211">
        <v>10</v>
      </c>
      <c r="D67" s="212">
        <v>0.22</v>
      </c>
      <c r="E67" s="213">
        <v>0.153</v>
      </c>
      <c r="F67" s="212">
        <v>0.173</v>
      </c>
      <c r="G67" s="214">
        <f>D67*E67</f>
        <v>0.03366</v>
      </c>
      <c r="H67" s="214">
        <f>I67*J67</f>
        <v>0.1512</v>
      </c>
      <c r="I67" s="213">
        <v>0.42</v>
      </c>
      <c r="J67" s="212">
        <v>0.36</v>
      </c>
      <c r="K67" s="215">
        <v>0.25</v>
      </c>
      <c r="L67" s="216">
        <f>K67*J67*I67</f>
        <v>0.0378</v>
      </c>
      <c r="M67" s="109">
        <v>0.297</v>
      </c>
      <c r="N67" s="217">
        <f>M67*C67</f>
        <v>2.9699999999999998</v>
      </c>
      <c r="O67" s="218">
        <v>0.45</v>
      </c>
      <c r="P67" s="219">
        <f>N67+O67</f>
        <v>3.42</v>
      </c>
      <c r="Q67" s="31">
        <f>P67/C67</f>
        <v>0.34199999999999997</v>
      </c>
    </row>
    <row r="68" spans="1:17" ht="12.75">
      <c r="A68" s="1">
        <v>5</v>
      </c>
      <c r="B68" s="210" t="s">
        <v>77</v>
      </c>
      <c r="C68" s="211">
        <v>36</v>
      </c>
      <c r="D68" s="212">
        <v>0.114</v>
      </c>
      <c r="E68" s="213">
        <v>0.1018</v>
      </c>
      <c r="F68" s="212">
        <v>0.1018</v>
      </c>
      <c r="G68" s="214">
        <f>D68*E68</f>
        <v>0.011605200000000001</v>
      </c>
      <c r="H68" s="214">
        <f>I68*J68</f>
        <v>0.1512</v>
      </c>
      <c r="I68" s="213">
        <v>0.42</v>
      </c>
      <c r="J68" s="212">
        <v>0.36</v>
      </c>
      <c r="K68" s="215">
        <v>0.25</v>
      </c>
      <c r="L68" s="216">
        <f>K68*J68*I68</f>
        <v>0.0378</v>
      </c>
      <c r="M68" s="109">
        <v>0.12</v>
      </c>
      <c r="N68" s="217">
        <f>M68*C68</f>
        <v>4.32</v>
      </c>
      <c r="O68" s="218">
        <v>0.45</v>
      </c>
      <c r="P68" s="219">
        <f>N68+O68</f>
        <v>4.7700000000000005</v>
      </c>
      <c r="Q68" s="31">
        <f>P68/C68</f>
        <v>0.1325</v>
      </c>
    </row>
    <row r="69" spans="1:17" ht="12.75">
      <c r="A69" s="1">
        <v>6</v>
      </c>
      <c r="B69" s="210" t="s">
        <v>78</v>
      </c>
      <c r="C69" s="211">
        <v>16</v>
      </c>
      <c r="D69" s="212">
        <v>0.153</v>
      </c>
      <c r="E69" s="213">
        <v>0.1018</v>
      </c>
      <c r="F69" s="212">
        <v>0.1736</v>
      </c>
      <c r="G69" s="214">
        <f>D69*E69</f>
        <v>0.0155754</v>
      </c>
      <c r="H69" s="214">
        <f>I69*J69</f>
        <v>0.1512</v>
      </c>
      <c r="I69" s="213">
        <v>0.42</v>
      </c>
      <c r="J69" s="212">
        <v>0.36</v>
      </c>
      <c r="K69" s="215">
        <v>0.25</v>
      </c>
      <c r="L69" s="216">
        <f>K69*J69*I69</f>
        <v>0.0378</v>
      </c>
      <c r="M69" s="109">
        <v>0.18</v>
      </c>
      <c r="N69" s="217">
        <f>M69*C69</f>
        <v>2.88</v>
      </c>
      <c r="O69" s="218">
        <v>0.45</v>
      </c>
      <c r="P69" s="219">
        <f>N69+O69</f>
        <v>3.33</v>
      </c>
      <c r="Q69" s="31">
        <f>P69/C69</f>
        <v>0.208125</v>
      </c>
    </row>
    <row r="70" spans="1:17" ht="12.75">
      <c r="A70" s="1">
        <v>7</v>
      </c>
      <c r="B70" s="210" t="s">
        <v>79</v>
      </c>
      <c r="C70" s="211">
        <v>12</v>
      </c>
      <c r="D70" s="212">
        <v>0.138</v>
      </c>
      <c r="E70" s="213">
        <v>0.1018</v>
      </c>
      <c r="F70" s="212">
        <v>0.165</v>
      </c>
      <c r="G70" s="214">
        <f>D70*E70</f>
        <v>0.0140484</v>
      </c>
      <c r="H70" s="214">
        <f>I70*J70</f>
        <v>0.1512</v>
      </c>
      <c r="I70" s="213">
        <v>0.42</v>
      </c>
      <c r="J70" s="212">
        <v>0.36</v>
      </c>
      <c r="K70" s="215">
        <v>0.25</v>
      </c>
      <c r="L70" s="216">
        <f>K70*J70*I70</f>
        <v>0.0378</v>
      </c>
      <c r="M70" s="109">
        <v>0.147</v>
      </c>
      <c r="N70" s="217">
        <f>M70*C70</f>
        <v>1.7639999999999998</v>
      </c>
      <c r="O70" s="218">
        <v>0.45</v>
      </c>
      <c r="P70" s="219">
        <f>N70+O70</f>
        <v>2.214</v>
      </c>
      <c r="Q70" s="31">
        <f>P70/C70</f>
        <v>0.1845</v>
      </c>
    </row>
    <row r="71" spans="1:17" ht="12.75">
      <c r="A71" s="1">
        <v>8</v>
      </c>
      <c r="B71" s="210" t="s">
        <v>80</v>
      </c>
      <c r="C71" s="211">
        <v>12</v>
      </c>
      <c r="D71" s="212">
        <v>0.183</v>
      </c>
      <c r="E71" s="213">
        <v>0.1388</v>
      </c>
      <c r="F71" s="212">
        <v>0.131</v>
      </c>
      <c r="G71" s="214">
        <f>D71*E71</f>
        <v>0.0254004</v>
      </c>
      <c r="H71" s="214">
        <f>I71*J71</f>
        <v>0.1512</v>
      </c>
      <c r="I71" s="213">
        <v>0.42</v>
      </c>
      <c r="J71" s="212">
        <v>0.36</v>
      </c>
      <c r="K71" s="215">
        <v>0.25</v>
      </c>
      <c r="L71" s="216">
        <f>K71*J71*I71</f>
        <v>0.0378</v>
      </c>
      <c r="M71" s="109">
        <v>0.166</v>
      </c>
      <c r="N71" s="217">
        <f>M71*C71</f>
        <v>1.992</v>
      </c>
      <c r="O71" s="218">
        <v>0.45</v>
      </c>
      <c r="P71" s="219">
        <f>N71+O71</f>
        <v>2.442</v>
      </c>
      <c r="Q71" s="31">
        <f>P71/C71</f>
        <v>0.20350000000000001</v>
      </c>
    </row>
    <row r="72" spans="1:17" ht="12.75">
      <c r="A72" s="1">
        <v>9</v>
      </c>
      <c r="B72" s="210" t="s">
        <v>81</v>
      </c>
      <c r="C72" s="211">
        <v>100</v>
      </c>
      <c r="D72" s="212">
        <v>0.168</v>
      </c>
      <c r="E72" s="213">
        <v>0.052</v>
      </c>
      <c r="F72" s="212">
        <v>0.134</v>
      </c>
      <c r="G72" s="214">
        <f>D72*E72</f>
        <v>0.008736</v>
      </c>
      <c r="H72" s="214">
        <f>I72*J72</f>
        <v>0.1891</v>
      </c>
      <c r="I72" s="213">
        <v>0.61</v>
      </c>
      <c r="J72" s="212">
        <v>0.31</v>
      </c>
      <c r="K72" s="215">
        <v>0.3</v>
      </c>
      <c r="L72" s="216">
        <f>K72*J72*I72</f>
        <v>0.056729999999999996</v>
      </c>
      <c r="M72" s="109">
        <v>0.09</v>
      </c>
      <c r="N72" s="217">
        <f>M72*C72</f>
        <v>9</v>
      </c>
      <c r="O72" s="218">
        <v>0.54</v>
      </c>
      <c r="P72" s="219">
        <f>N72+O72</f>
        <v>9.54</v>
      </c>
      <c r="Q72" s="31">
        <f>P72/C72</f>
        <v>0.09539999999999998</v>
      </c>
    </row>
    <row r="73" spans="1:24" s="7" customFormat="1" ht="12.75">
      <c r="A73" s="1">
        <v>10</v>
      </c>
      <c r="B73" s="210" t="s">
        <v>82</v>
      </c>
      <c r="C73" s="211">
        <v>100</v>
      </c>
      <c r="D73" s="212">
        <v>0.128</v>
      </c>
      <c r="E73" s="213">
        <v>0.131</v>
      </c>
      <c r="F73" s="212">
        <v>0.024</v>
      </c>
      <c r="G73" s="213">
        <f>D73*E73</f>
        <v>0.016768</v>
      </c>
      <c r="H73" s="214">
        <f>I73*J73</f>
        <v>0.1512</v>
      </c>
      <c r="I73" s="213">
        <v>0.42</v>
      </c>
      <c r="J73" s="212">
        <v>0.36</v>
      </c>
      <c r="K73" s="215">
        <v>0.25</v>
      </c>
      <c r="L73" s="216">
        <f>K73*J73*I73</f>
        <v>0.0378</v>
      </c>
      <c r="M73" s="109">
        <v>0.047</v>
      </c>
      <c r="N73" s="217">
        <f>M73*C73</f>
        <v>4.7</v>
      </c>
      <c r="O73" s="218">
        <v>0.45</v>
      </c>
      <c r="P73" s="219">
        <f>N73+O73</f>
        <v>5.15</v>
      </c>
      <c r="Q73" s="31">
        <f>P73/C73</f>
        <v>0.051500000000000004</v>
      </c>
      <c r="S73" s="1"/>
      <c r="T73" s="1"/>
      <c r="U73" s="1"/>
      <c r="V73" s="1"/>
      <c r="W73" s="1"/>
      <c r="X73" s="1"/>
    </row>
    <row r="74" spans="1:24" s="7" customFormat="1" ht="12.75">
      <c r="A74" s="1">
        <v>11</v>
      </c>
      <c r="B74" s="220" t="s">
        <v>83</v>
      </c>
      <c r="C74" s="211">
        <v>8</v>
      </c>
      <c r="D74" s="212">
        <v>0.17</v>
      </c>
      <c r="E74" s="213">
        <v>0.1035</v>
      </c>
      <c r="F74" s="212">
        <v>0.2145</v>
      </c>
      <c r="G74" s="213">
        <f>D74*E74</f>
        <v>0.017595</v>
      </c>
      <c r="H74" s="214">
        <f>I74*J74</f>
        <v>0.1891</v>
      </c>
      <c r="I74" s="213">
        <v>0.61</v>
      </c>
      <c r="J74" s="212">
        <v>0.31</v>
      </c>
      <c r="K74" s="215">
        <v>0.3</v>
      </c>
      <c r="L74" s="216">
        <f>K74*J74*I74</f>
        <v>0.056729999999999996</v>
      </c>
      <c r="M74" s="109">
        <v>0.364</v>
      </c>
      <c r="N74" s="217">
        <f>M74*C74</f>
        <v>2.912</v>
      </c>
      <c r="O74" s="218">
        <v>0.54</v>
      </c>
      <c r="P74" s="219">
        <f>N74+O74</f>
        <v>3.452</v>
      </c>
      <c r="Q74" s="31">
        <f>P74/C74</f>
        <v>0.4315</v>
      </c>
      <c r="S74" s="1"/>
      <c r="T74" s="1"/>
      <c r="U74" s="1"/>
      <c r="V74" s="1"/>
      <c r="W74" s="1"/>
      <c r="X74" s="1"/>
    </row>
    <row r="75" spans="2:24" s="7" customFormat="1" ht="12.75">
      <c r="B75" s="221"/>
      <c r="C75" s="211"/>
      <c r="D75" s="212"/>
      <c r="E75" s="213"/>
      <c r="F75" s="212"/>
      <c r="G75" s="213"/>
      <c r="H75" s="214"/>
      <c r="I75" s="213"/>
      <c r="J75" s="212"/>
      <c r="K75" s="215"/>
      <c r="L75" s="216"/>
      <c r="M75" s="109"/>
      <c r="N75" s="217"/>
      <c r="O75" s="218"/>
      <c r="P75" s="219"/>
      <c r="Q75" s="31"/>
      <c r="S75" s="1"/>
      <c r="T75" s="1"/>
      <c r="U75" s="1"/>
      <c r="V75" s="1"/>
      <c r="W75" s="1"/>
      <c r="X75" s="1"/>
    </row>
    <row r="76" spans="2:24" s="7" customFormat="1" ht="12.75">
      <c r="B76" s="222" t="s">
        <v>84</v>
      </c>
      <c r="C76" s="211">
        <v>8</v>
      </c>
      <c r="D76" s="223">
        <v>3</v>
      </c>
      <c r="E76" s="224">
        <v>0.115</v>
      </c>
      <c r="F76" s="223">
        <v>0.084</v>
      </c>
      <c r="G76" s="224">
        <f>D76*E76</f>
        <v>0.34500000000000003</v>
      </c>
      <c r="H76" s="225">
        <f>I76*J76</f>
        <v>0.42280000000000006</v>
      </c>
      <c r="I76" s="224">
        <v>3.02</v>
      </c>
      <c r="J76" s="223">
        <v>0.14</v>
      </c>
      <c r="K76" s="226">
        <v>0.12</v>
      </c>
      <c r="L76" s="227">
        <f>K76*J76*I76</f>
        <v>0.05073600000000001</v>
      </c>
      <c r="M76" s="109">
        <f>0.535*3</f>
        <v>1.605</v>
      </c>
      <c r="N76" s="228">
        <f>M76*C76</f>
        <v>12.84</v>
      </c>
      <c r="O76" s="229">
        <v>0.17</v>
      </c>
      <c r="P76" s="230">
        <f>N76+O76</f>
        <v>13.01</v>
      </c>
      <c r="Q76" s="31">
        <f>P76/C76</f>
        <v>1.62625</v>
      </c>
      <c r="S76" s="1"/>
      <c r="T76" s="1"/>
      <c r="U76" s="1"/>
      <c r="V76" s="1"/>
      <c r="W76" s="1"/>
      <c r="X76" s="1"/>
    </row>
    <row r="77" spans="2:24" s="7" customFormat="1" ht="12.75">
      <c r="B77" s="231" t="s">
        <v>85</v>
      </c>
      <c r="C77" s="211">
        <v>8</v>
      </c>
      <c r="D77" s="223">
        <v>4</v>
      </c>
      <c r="E77" s="224">
        <v>0.115</v>
      </c>
      <c r="F77" s="223">
        <v>0.084</v>
      </c>
      <c r="G77" s="224">
        <f>D77*E77</f>
        <v>0.46</v>
      </c>
      <c r="H77" s="225">
        <f>I77*J77</f>
        <v>0.5628</v>
      </c>
      <c r="I77" s="224">
        <v>4.02</v>
      </c>
      <c r="J77" s="223">
        <v>0.14</v>
      </c>
      <c r="K77" s="226">
        <v>0.12</v>
      </c>
      <c r="L77" s="227">
        <f>K77*J77*I77</f>
        <v>0.067536</v>
      </c>
      <c r="M77" s="109">
        <f>0.535*4</f>
        <v>2.14</v>
      </c>
      <c r="N77" s="228">
        <f>M77*C77</f>
        <v>17.12</v>
      </c>
      <c r="O77" s="229">
        <v>0.23</v>
      </c>
      <c r="P77" s="230">
        <f>N77+O77</f>
        <v>17.35</v>
      </c>
      <c r="Q77" s="31">
        <f>P77/C77</f>
        <v>2.16875</v>
      </c>
      <c r="S77" s="1"/>
      <c r="T77" s="1"/>
      <c r="U77" s="1"/>
      <c r="V77" s="1"/>
      <c r="W77" s="1"/>
      <c r="X77" s="1"/>
    </row>
    <row r="78" spans="2:24" s="7" customFormat="1" ht="12.75">
      <c r="B78" s="231" t="s">
        <v>86</v>
      </c>
      <c r="C78" s="211">
        <v>8</v>
      </c>
      <c r="D78" s="223">
        <v>3</v>
      </c>
      <c r="E78" s="224">
        <v>0.077</v>
      </c>
      <c r="F78" s="223">
        <v>0.077</v>
      </c>
      <c r="G78" s="224">
        <f>D78*E78</f>
        <v>0.23099999999999998</v>
      </c>
      <c r="H78" s="225">
        <f>I78*J78</f>
        <v>0.9059999999999999</v>
      </c>
      <c r="I78" s="224">
        <v>3.02</v>
      </c>
      <c r="J78" s="223">
        <v>0.3</v>
      </c>
      <c r="K78" s="226">
        <v>0.15</v>
      </c>
      <c r="L78" s="227">
        <f>K78*J78*I78</f>
        <v>0.1359</v>
      </c>
      <c r="M78" s="109">
        <f>0.55*D78</f>
        <v>1.6500000000000001</v>
      </c>
      <c r="N78" s="228">
        <f>M78*C78</f>
        <v>13.200000000000001</v>
      </c>
      <c r="O78" s="229">
        <v>0.2</v>
      </c>
      <c r="P78" s="230">
        <f>N78+O78</f>
        <v>13.4</v>
      </c>
      <c r="Q78" s="31">
        <f>P78/C78</f>
        <v>1.675</v>
      </c>
      <c r="S78" s="1"/>
      <c r="T78" s="1"/>
      <c r="U78" s="1"/>
      <c r="V78" s="1"/>
      <c r="W78" s="1"/>
      <c r="X78" s="1"/>
    </row>
    <row r="79" spans="2:24" s="7" customFormat="1" ht="12.75">
      <c r="B79" s="231" t="s">
        <v>87</v>
      </c>
      <c r="C79" s="211">
        <v>8</v>
      </c>
      <c r="D79" s="223">
        <v>4</v>
      </c>
      <c r="E79" s="224">
        <v>0.077</v>
      </c>
      <c r="F79" s="223">
        <v>0.077</v>
      </c>
      <c r="G79" s="224">
        <f>D79*E79</f>
        <v>0.308</v>
      </c>
      <c r="H79" s="225">
        <f>I79*J79</f>
        <v>1.2059999999999997</v>
      </c>
      <c r="I79" s="224">
        <v>4.02</v>
      </c>
      <c r="J79" s="223">
        <v>0.3</v>
      </c>
      <c r="K79" s="226">
        <v>0.15</v>
      </c>
      <c r="L79" s="227">
        <f>K79*J79*I79</f>
        <v>0.18089999999999998</v>
      </c>
      <c r="M79" s="109">
        <f>0.55*D79</f>
        <v>2.2</v>
      </c>
      <c r="N79" s="228">
        <f>M79*C79</f>
        <v>17.6</v>
      </c>
      <c r="O79" s="229">
        <v>0.3</v>
      </c>
      <c r="P79" s="230">
        <f>N79+O79</f>
        <v>17.900000000000002</v>
      </c>
      <c r="Q79" s="31">
        <f>P79/C79</f>
        <v>2.2375000000000003</v>
      </c>
      <c r="S79" s="1"/>
      <c r="T79" s="1"/>
      <c r="U79" s="1"/>
      <c r="V79" s="1"/>
      <c r="W79" s="1"/>
      <c r="X79" s="1"/>
    </row>
    <row r="80" spans="2:24" s="7" customFormat="1" ht="12.75">
      <c r="B80" s="231" t="s">
        <v>88</v>
      </c>
      <c r="C80" s="211">
        <v>8</v>
      </c>
      <c r="D80" s="223">
        <v>3</v>
      </c>
      <c r="E80" s="224">
        <v>0.08</v>
      </c>
      <c r="F80" s="223">
        <v>0.08</v>
      </c>
      <c r="G80" s="224">
        <f>D80*E80</f>
        <v>0.24</v>
      </c>
      <c r="H80" s="225">
        <f>I80*J80</f>
        <v>0.9362</v>
      </c>
      <c r="I80" s="224">
        <v>3.02</v>
      </c>
      <c r="J80" s="223">
        <v>0.31</v>
      </c>
      <c r="K80" s="226">
        <v>0.155</v>
      </c>
      <c r="L80" s="227">
        <f>K80*J80*I80</f>
        <v>0.14511100000000002</v>
      </c>
      <c r="M80" s="109">
        <f>0.55*D80</f>
        <v>1.6500000000000001</v>
      </c>
      <c r="N80" s="228">
        <f>M80*C80</f>
        <v>13.200000000000001</v>
      </c>
      <c r="O80" s="229">
        <v>0.2</v>
      </c>
      <c r="P80" s="230">
        <f>N80+O80</f>
        <v>13.4</v>
      </c>
      <c r="Q80" s="31">
        <f>P80/C80</f>
        <v>1.675</v>
      </c>
      <c r="S80" s="1"/>
      <c r="T80" s="1"/>
      <c r="U80" s="1"/>
      <c r="V80" s="1"/>
      <c r="W80" s="1"/>
      <c r="X80" s="1"/>
    </row>
    <row r="81" spans="2:24" s="7" customFormat="1" ht="12.75">
      <c r="B81" s="231" t="s">
        <v>89</v>
      </c>
      <c r="C81" s="211">
        <v>8</v>
      </c>
      <c r="D81" s="223">
        <v>4</v>
      </c>
      <c r="E81" s="224">
        <v>0.08</v>
      </c>
      <c r="F81" s="223">
        <v>0.08</v>
      </c>
      <c r="G81" s="224">
        <f>D81*E81</f>
        <v>0.32</v>
      </c>
      <c r="H81" s="225">
        <f>I81*J81</f>
        <v>1.2461999999999998</v>
      </c>
      <c r="I81" s="224">
        <v>4.02</v>
      </c>
      <c r="J81" s="223">
        <v>0.31</v>
      </c>
      <c r="K81" s="226">
        <v>0.155</v>
      </c>
      <c r="L81" s="227">
        <f>K81*J81*I81</f>
        <v>0.193161</v>
      </c>
      <c r="M81" s="109">
        <f>0.55*D81</f>
        <v>2.2</v>
      </c>
      <c r="N81" s="228">
        <f>M81*C81</f>
        <v>17.6</v>
      </c>
      <c r="O81" s="229">
        <v>0.3</v>
      </c>
      <c r="P81" s="230">
        <f>N81+O81</f>
        <v>17.900000000000002</v>
      </c>
      <c r="Q81" s="31">
        <f>P81/C81</f>
        <v>2.2375000000000003</v>
      </c>
      <c r="S81" s="1"/>
      <c r="T81" s="1"/>
      <c r="U81" s="1"/>
      <c r="V81" s="1"/>
      <c r="W81" s="1"/>
      <c r="X81" s="1"/>
    </row>
    <row r="82" spans="1:24" s="7" customFormat="1" ht="12.75">
      <c r="A82" s="7">
        <v>1</v>
      </c>
      <c r="B82" s="232" t="s">
        <v>90</v>
      </c>
      <c r="C82" s="211">
        <v>8</v>
      </c>
      <c r="D82" s="223">
        <v>0.24</v>
      </c>
      <c r="E82" s="224">
        <v>0.138</v>
      </c>
      <c r="F82" s="223">
        <v>0.15</v>
      </c>
      <c r="G82" s="224">
        <f>D82*E82</f>
        <v>0.033120000000000004</v>
      </c>
      <c r="H82" s="225">
        <f>I82*J82</f>
        <v>0.1512</v>
      </c>
      <c r="I82" s="224">
        <v>0.42</v>
      </c>
      <c r="J82" s="223">
        <v>0.36</v>
      </c>
      <c r="K82" s="226">
        <v>0.25</v>
      </c>
      <c r="L82" s="227">
        <f>K82*J82*I82</f>
        <v>0.0378</v>
      </c>
      <c r="M82" s="109">
        <v>0.198</v>
      </c>
      <c r="N82" s="228">
        <f>M82*C82</f>
        <v>1.584</v>
      </c>
      <c r="O82" s="229">
        <v>0.45</v>
      </c>
      <c r="P82" s="230">
        <f>N82+O82</f>
        <v>2.0340000000000003</v>
      </c>
      <c r="Q82" s="31">
        <f>P82/C82</f>
        <v>0.25425000000000003</v>
      </c>
      <c r="R82" s="233"/>
      <c r="S82" s="1"/>
      <c r="T82" s="1"/>
      <c r="U82" s="1"/>
      <c r="V82" s="1"/>
      <c r="W82" s="1"/>
      <c r="X82" s="1"/>
    </row>
    <row r="83" spans="1:24" s="7" customFormat="1" ht="12.75">
      <c r="A83" s="7">
        <v>2</v>
      </c>
      <c r="B83" s="234" t="s">
        <v>91</v>
      </c>
      <c r="C83" s="211">
        <v>50</v>
      </c>
      <c r="D83" s="223">
        <v>0.116</v>
      </c>
      <c r="E83" s="224">
        <v>0.055</v>
      </c>
      <c r="F83" s="223">
        <v>0.097</v>
      </c>
      <c r="G83" s="224">
        <f>D83*E83</f>
        <v>0.00638</v>
      </c>
      <c r="H83" s="225">
        <f>I83*J83</f>
        <v>0.1512</v>
      </c>
      <c r="I83" s="224">
        <v>0.42</v>
      </c>
      <c r="J83" s="223">
        <v>0.36</v>
      </c>
      <c r="K83" s="226">
        <v>0.25</v>
      </c>
      <c r="L83" s="227">
        <f>K83*J83*I83</f>
        <v>0.0378</v>
      </c>
      <c r="M83" s="109">
        <v>0.053</v>
      </c>
      <c r="N83" s="228">
        <f>M83*C83</f>
        <v>2.65</v>
      </c>
      <c r="O83" s="229">
        <v>0.45</v>
      </c>
      <c r="P83" s="230">
        <f>N83+O83</f>
        <v>3.1</v>
      </c>
      <c r="Q83" s="31">
        <f>P83/C83</f>
        <v>0.062</v>
      </c>
      <c r="R83" s="233"/>
      <c r="S83" s="1"/>
      <c r="T83" s="1"/>
      <c r="U83" s="1"/>
      <c r="V83" s="1"/>
      <c r="W83" s="1"/>
      <c r="X83" s="1"/>
    </row>
    <row r="84" spans="1:24" s="7" customFormat="1" ht="12.75">
      <c r="A84" s="7">
        <v>3</v>
      </c>
      <c r="B84" s="234" t="s">
        <v>92</v>
      </c>
      <c r="C84" s="211">
        <v>7000</v>
      </c>
      <c r="D84" s="223">
        <v>0.013</v>
      </c>
      <c r="E84" s="224">
        <v>0.0131</v>
      </c>
      <c r="F84" s="223">
        <v>0.0125</v>
      </c>
      <c r="G84" s="224">
        <f>D84*E84</f>
        <v>0.0001703</v>
      </c>
      <c r="H84" s="225">
        <f>I84*J84</f>
        <v>0.0756</v>
      </c>
      <c r="I84" s="224">
        <v>0.21</v>
      </c>
      <c r="J84" s="223">
        <v>0.36</v>
      </c>
      <c r="K84" s="226">
        <v>0.25</v>
      </c>
      <c r="L84" s="227">
        <f>K84*J84*I84</f>
        <v>0.0189</v>
      </c>
      <c r="M84" s="109">
        <v>0.0008</v>
      </c>
      <c r="N84" s="228">
        <f>M84*C84</f>
        <v>5.6000000000000005</v>
      </c>
      <c r="O84" s="229">
        <v>0.3</v>
      </c>
      <c r="P84" s="230">
        <f>N84+O84</f>
        <v>5.9</v>
      </c>
      <c r="Q84" s="31">
        <f>P84/C84</f>
        <v>0.0008428571428571429</v>
      </c>
      <c r="R84" s="233"/>
      <c r="S84" s="1"/>
      <c r="T84" s="1"/>
      <c r="U84" s="1"/>
      <c r="V84" s="1"/>
      <c r="W84" s="1"/>
      <c r="X84" s="1"/>
    </row>
    <row r="85" spans="1:24" s="7" customFormat="1" ht="12.75">
      <c r="A85" s="7">
        <v>4</v>
      </c>
      <c r="B85" s="234" t="s">
        <v>93</v>
      </c>
      <c r="C85" s="211">
        <v>40</v>
      </c>
      <c r="D85" s="223">
        <v>0.108</v>
      </c>
      <c r="E85" s="224">
        <v>0.0808</v>
      </c>
      <c r="F85" s="223">
        <v>0.128</v>
      </c>
      <c r="G85" s="224">
        <f>D85*E85</f>
        <v>0.008726399999999999</v>
      </c>
      <c r="H85" s="225">
        <f>I85*J85</f>
        <v>0.1512</v>
      </c>
      <c r="I85" s="224">
        <v>0.42</v>
      </c>
      <c r="J85" s="223">
        <v>0.36</v>
      </c>
      <c r="K85" s="226">
        <v>0.25</v>
      </c>
      <c r="L85" s="227">
        <f>K85*J85*I85</f>
        <v>0.0378</v>
      </c>
      <c r="M85" s="109">
        <v>0.08</v>
      </c>
      <c r="N85" s="228">
        <f>M85*C85</f>
        <v>3.2</v>
      </c>
      <c r="O85" s="229">
        <v>0.45</v>
      </c>
      <c r="P85" s="230">
        <f>N85+O85</f>
        <v>3.6500000000000004</v>
      </c>
      <c r="Q85" s="31">
        <f>P85/C85</f>
        <v>0.09125000000000001</v>
      </c>
      <c r="R85" s="233"/>
      <c r="S85" s="1"/>
      <c r="T85" s="1"/>
      <c r="U85" s="1"/>
      <c r="V85" s="1"/>
      <c r="W85" s="1"/>
      <c r="X85" s="1"/>
    </row>
    <row r="86" spans="1:24" s="7" customFormat="1" ht="12.75">
      <c r="A86" s="7">
        <v>5</v>
      </c>
      <c r="B86" s="234" t="s">
        <v>94</v>
      </c>
      <c r="C86" s="211">
        <v>36</v>
      </c>
      <c r="D86" s="223">
        <v>0.11</v>
      </c>
      <c r="E86" s="224">
        <v>0.0808</v>
      </c>
      <c r="F86" s="223">
        <v>0.13</v>
      </c>
      <c r="G86" s="224">
        <f>D86*E86</f>
        <v>0.008888</v>
      </c>
      <c r="H86" s="225">
        <f>I86*J86</f>
        <v>0.1512</v>
      </c>
      <c r="I86" s="224">
        <v>0.42</v>
      </c>
      <c r="J86" s="223">
        <v>0.36</v>
      </c>
      <c r="K86" s="226">
        <v>0.25</v>
      </c>
      <c r="L86" s="227">
        <f>K86*J86*I86</f>
        <v>0.0378</v>
      </c>
      <c r="M86" s="109">
        <v>0.112</v>
      </c>
      <c r="N86" s="228">
        <f>M86*C86</f>
        <v>4.032</v>
      </c>
      <c r="O86" s="229">
        <v>0.45</v>
      </c>
      <c r="P86" s="230">
        <f>N86+O86</f>
        <v>4.482</v>
      </c>
      <c r="Q86" s="31">
        <f>P86/C86</f>
        <v>0.1245</v>
      </c>
      <c r="R86" s="233"/>
      <c r="S86" s="1"/>
      <c r="T86" s="1"/>
      <c r="U86" s="1"/>
      <c r="V86" s="1"/>
      <c r="W86" s="1"/>
      <c r="X86" s="1"/>
    </row>
    <row r="87" spans="1:24" s="7" customFormat="1" ht="12.75">
      <c r="A87" s="7">
        <v>6</v>
      </c>
      <c r="B87" s="234" t="s">
        <v>95</v>
      </c>
      <c r="C87" s="211">
        <v>90</v>
      </c>
      <c r="D87" s="223">
        <v>0.943</v>
      </c>
      <c r="E87" s="224">
        <v>0.08</v>
      </c>
      <c r="F87" s="223">
        <v>0.146</v>
      </c>
      <c r="G87" s="224">
        <f>D87*E87</f>
        <v>0.07544</v>
      </c>
      <c r="H87" s="225">
        <f>I87*J87</f>
        <v>0.1891</v>
      </c>
      <c r="I87" s="224">
        <v>0.61</v>
      </c>
      <c r="J87" s="223">
        <v>0.31</v>
      </c>
      <c r="K87" s="226">
        <v>0.3</v>
      </c>
      <c r="L87" s="227">
        <f>K87*J87*I87</f>
        <v>0.056729999999999996</v>
      </c>
      <c r="M87" s="109">
        <v>0.088</v>
      </c>
      <c r="N87" s="228">
        <f>M87*C87</f>
        <v>7.92</v>
      </c>
      <c r="O87" s="229">
        <v>0.54</v>
      </c>
      <c r="P87" s="230">
        <f>N87+O87</f>
        <v>8.46</v>
      </c>
      <c r="Q87" s="31">
        <f>P87/C87</f>
        <v>0.09400000000000001</v>
      </c>
      <c r="R87" s="233"/>
      <c r="S87" s="1"/>
      <c r="T87" s="1"/>
      <c r="U87" s="1"/>
      <c r="V87" s="1"/>
      <c r="W87" s="1"/>
      <c r="X87" s="1"/>
    </row>
    <row r="88" spans="1:24" s="7" customFormat="1" ht="12.75">
      <c r="A88" s="7">
        <v>7</v>
      </c>
      <c r="B88" s="234" t="s">
        <v>96</v>
      </c>
      <c r="C88" s="211">
        <v>32</v>
      </c>
      <c r="D88" s="223">
        <v>0.122</v>
      </c>
      <c r="E88" s="224">
        <v>0.137</v>
      </c>
      <c r="F88" s="223">
        <v>0.0963</v>
      </c>
      <c r="G88" s="224">
        <f>D88*E88</f>
        <v>0.016714</v>
      </c>
      <c r="H88" s="225">
        <f>I88*J88</f>
        <v>0.1512</v>
      </c>
      <c r="I88" s="224">
        <v>0.42</v>
      </c>
      <c r="J88" s="223">
        <v>0.36</v>
      </c>
      <c r="K88" s="226">
        <v>0.25</v>
      </c>
      <c r="L88" s="227">
        <f>K88*J88*I88</f>
        <v>0.0378</v>
      </c>
      <c r="M88" s="109">
        <v>0.1</v>
      </c>
      <c r="N88" s="228">
        <f>M88*C88</f>
        <v>3.2</v>
      </c>
      <c r="O88" s="229">
        <v>0.45</v>
      </c>
      <c r="P88" s="230">
        <f>N88+O88</f>
        <v>3.6500000000000004</v>
      </c>
      <c r="Q88" s="31">
        <f>P88/C88</f>
        <v>0.11406250000000001</v>
      </c>
      <c r="R88" s="233"/>
      <c r="S88" s="1"/>
      <c r="T88" s="1"/>
      <c r="U88" s="1"/>
      <c r="V88" s="1"/>
      <c r="W88" s="1"/>
      <c r="X88" s="1"/>
    </row>
    <row r="89" spans="1:24" s="7" customFormat="1" ht="12.75">
      <c r="A89" s="7">
        <v>8</v>
      </c>
      <c r="B89" s="234" t="s">
        <v>97</v>
      </c>
      <c r="C89" s="211">
        <v>80</v>
      </c>
      <c r="D89" s="223">
        <v>0.0804</v>
      </c>
      <c r="E89" s="224">
        <v>0.0804</v>
      </c>
      <c r="F89" s="223">
        <v>0.0892</v>
      </c>
      <c r="G89" s="224">
        <f>D89*E89</f>
        <v>0.00646416</v>
      </c>
      <c r="H89" s="225">
        <f>I89*J89</f>
        <v>0.1512</v>
      </c>
      <c r="I89" s="224">
        <v>0.42</v>
      </c>
      <c r="J89" s="223">
        <v>0.36</v>
      </c>
      <c r="K89" s="226">
        <v>0.25</v>
      </c>
      <c r="L89" s="227">
        <f>K89*J89*I89</f>
        <v>0.0378</v>
      </c>
      <c r="M89" s="109">
        <v>0.056</v>
      </c>
      <c r="N89" s="228">
        <f>M89*C89</f>
        <v>4.48</v>
      </c>
      <c r="O89" s="229">
        <v>0.45</v>
      </c>
      <c r="P89" s="230">
        <f>N89+O89</f>
        <v>4.930000000000001</v>
      </c>
      <c r="Q89" s="31">
        <f>P89/C89</f>
        <v>0.061625000000000006</v>
      </c>
      <c r="R89" s="233"/>
      <c r="S89" s="1"/>
      <c r="T89" s="1"/>
      <c r="U89" s="1"/>
      <c r="V89" s="1"/>
      <c r="W89" s="1"/>
      <c r="X89" s="1"/>
    </row>
    <row r="90" spans="1:24" s="7" customFormat="1" ht="12.75">
      <c r="A90" s="7">
        <v>9</v>
      </c>
      <c r="B90" s="234" t="s">
        <v>98</v>
      </c>
      <c r="C90" s="211">
        <v>80</v>
      </c>
      <c r="D90" s="223">
        <v>0.1375</v>
      </c>
      <c r="E90" s="224">
        <v>0.08</v>
      </c>
      <c r="F90" s="223">
        <v>0.1365</v>
      </c>
      <c r="G90" s="224">
        <f>D90*E90</f>
        <v>0.011000000000000001</v>
      </c>
      <c r="H90" s="225">
        <f>I90*J90</f>
        <v>0.1512</v>
      </c>
      <c r="I90" s="224">
        <v>0.42</v>
      </c>
      <c r="J90" s="223">
        <v>0.36</v>
      </c>
      <c r="K90" s="226">
        <v>0.25</v>
      </c>
      <c r="L90" s="227">
        <f>K90*J90*I90</f>
        <v>0.0378</v>
      </c>
      <c r="M90" s="109">
        <v>0.052</v>
      </c>
      <c r="N90" s="228">
        <f>M90*C90</f>
        <v>4.16</v>
      </c>
      <c r="O90" s="229">
        <v>0.45</v>
      </c>
      <c r="P90" s="230">
        <f>N90+O90</f>
        <v>4.61</v>
      </c>
      <c r="Q90" s="31">
        <f>P90/C90</f>
        <v>0.057625</v>
      </c>
      <c r="R90" s="233"/>
      <c r="S90" s="1"/>
      <c r="T90" s="1"/>
      <c r="U90" s="1"/>
      <c r="V90" s="1"/>
      <c r="W90" s="1"/>
      <c r="X90" s="1"/>
    </row>
    <row r="91" spans="1:24" s="7" customFormat="1" ht="12.75">
      <c r="A91" s="7">
        <v>10</v>
      </c>
      <c r="B91" s="234" t="s">
        <v>99</v>
      </c>
      <c r="C91" s="211">
        <v>20</v>
      </c>
      <c r="D91" s="223">
        <v>0.1953</v>
      </c>
      <c r="E91" s="224">
        <v>0.08</v>
      </c>
      <c r="F91" s="223">
        <v>0.0922</v>
      </c>
      <c r="G91" s="224">
        <f>D91*E91</f>
        <v>0.015624</v>
      </c>
      <c r="H91" s="225">
        <f>I91*J91</f>
        <v>0.1512</v>
      </c>
      <c r="I91" s="224">
        <v>0.42</v>
      </c>
      <c r="J91" s="223">
        <v>0.36</v>
      </c>
      <c r="K91" s="226">
        <v>0.25</v>
      </c>
      <c r="L91" s="227">
        <f>K91*J91*I91</f>
        <v>0.0378</v>
      </c>
      <c r="M91" s="109">
        <v>0.105</v>
      </c>
      <c r="N91" s="228">
        <f>M91*C91</f>
        <v>2.1</v>
      </c>
      <c r="O91" s="229">
        <v>0.45</v>
      </c>
      <c r="P91" s="230">
        <f>N91+O91</f>
        <v>2.5500000000000003</v>
      </c>
      <c r="Q91" s="31">
        <f>P91/C91</f>
        <v>0.1275</v>
      </c>
      <c r="R91" s="233"/>
      <c r="S91" s="1"/>
      <c r="T91" s="1"/>
      <c r="U91" s="1"/>
      <c r="V91" s="1"/>
      <c r="W91" s="1"/>
      <c r="X91" s="1"/>
    </row>
    <row r="92" spans="1:24" s="7" customFormat="1" ht="12.75">
      <c r="A92" s="7">
        <v>11</v>
      </c>
      <c r="B92" s="234" t="s">
        <v>100</v>
      </c>
      <c r="C92" s="211">
        <v>14</v>
      </c>
      <c r="D92" s="223">
        <v>0.1804</v>
      </c>
      <c r="E92" s="224">
        <v>0.0973</v>
      </c>
      <c r="F92" s="223">
        <v>0.1804</v>
      </c>
      <c r="G92" s="224">
        <f>D92*E92</f>
        <v>0.01755292</v>
      </c>
      <c r="H92" s="225">
        <f>I92*J92</f>
        <v>0.1891</v>
      </c>
      <c r="I92" s="224">
        <v>0.61</v>
      </c>
      <c r="J92" s="223">
        <v>0.31</v>
      </c>
      <c r="K92" s="226">
        <v>0.3</v>
      </c>
      <c r="L92" s="227">
        <f>K92*J92*I92</f>
        <v>0.056729999999999996</v>
      </c>
      <c r="M92" s="109">
        <v>0.166</v>
      </c>
      <c r="N92" s="228">
        <f>M92*C92</f>
        <v>2.3240000000000003</v>
      </c>
      <c r="O92" s="229">
        <v>0.54</v>
      </c>
      <c r="P92" s="230">
        <f>N92+O92</f>
        <v>2.8640000000000003</v>
      </c>
      <c r="Q92" s="31">
        <f>P92/C92</f>
        <v>0.2045714285714286</v>
      </c>
      <c r="R92" s="233"/>
      <c r="S92" s="1"/>
      <c r="T92" s="1"/>
      <c r="U92" s="1"/>
      <c r="V92" s="1"/>
      <c r="W92" s="1"/>
      <c r="X92" s="1"/>
    </row>
    <row r="93" spans="1:24" s="7" customFormat="1" ht="12.75">
      <c r="A93" s="7">
        <v>12</v>
      </c>
      <c r="B93" s="234" t="s">
        <v>101</v>
      </c>
      <c r="C93" s="211">
        <v>100</v>
      </c>
      <c r="D93" s="223">
        <v>0.1063</v>
      </c>
      <c r="E93" s="224">
        <v>0.02</v>
      </c>
      <c r="F93" s="223">
        <v>0.073</v>
      </c>
      <c r="G93" s="224">
        <f>D93*E93</f>
        <v>0.0021260000000000003</v>
      </c>
      <c r="H93" s="225">
        <f>I93*J93</f>
        <v>0.0756</v>
      </c>
      <c r="I93" s="224">
        <v>0.21</v>
      </c>
      <c r="J93" s="223">
        <v>0.36</v>
      </c>
      <c r="K93" s="226">
        <v>0.25</v>
      </c>
      <c r="L93" s="227">
        <f>K93*J93*I93</f>
        <v>0.0189</v>
      </c>
      <c r="M93" s="109">
        <v>0.022</v>
      </c>
      <c r="N93" s="228">
        <f>M93*C93</f>
        <v>2.1999999999999997</v>
      </c>
      <c r="O93" s="229">
        <v>0.3</v>
      </c>
      <c r="P93" s="230">
        <f>N93+O93</f>
        <v>2.4999999999999996</v>
      </c>
      <c r="Q93" s="31">
        <f>P93/C93</f>
        <v>0.024999999999999994</v>
      </c>
      <c r="R93" s="233"/>
      <c r="S93" s="1"/>
      <c r="T93" s="1"/>
      <c r="U93" s="1"/>
      <c r="V93" s="1"/>
      <c r="W93" s="1"/>
      <c r="X93" s="1"/>
    </row>
    <row r="94" spans="1:24" s="7" customFormat="1" ht="12.75">
      <c r="A94" s="7">
        <v>13</v>
      </c>
      <c r="B94" s="232" t="s">
        <v>102</v>
      </c>
      <c r="C94" s="211">
        <v>36</v>
      </c>
      <c r="D94" s="223">
        <v>0.102</v>
      </c>
      <c r="E94" s="224">
        <v>0.102</v>
      </c>
      <c r="F94" s="223">
        <v>0.114</v>
      </c>
      <c r="G94" s="224">
        <f>D94*E94</f>
        <v>0.010403999999999998</v>
      </c>
      <c r="H94" s="225">
        <f>I94*J94</f>
        <v>0.1512</v>
      </c>
      <c r="I94" s="224">
        <v>0.42</v>
      </c>
      <c r="J94" s="223">
        <v>0.36</v>
      </c>
      <c r="K94" s="226">
        <v>0.25</v>
      </c>
      <c r="L94" s="227">
        <f>K94*J94*I94</f>
        <v>0.0378</v>
      </c>
      <c r="M94" s="109">
        <v>0.09</v>
      </c>
      <c r="N94" s="228">
        <f>M94*C94</f>
        <v>3.2399999999999998</v>
      </c>
      <c r="O94" s="229">
        <v>0.45</v>
      </c>
      <c r="P94" s="230">
        <f>N94+O94</f>
        <v>3.69</v>
      </c>
      <c r="Q94" s="31">
        <f>P94/C94</f>
        <v>0.1025</v>
      </c>
      <c r="S94" s="1"/>
      <c r="T94" s="1"/>
      <c r="U94" s="1"/>
      <c r="V94" s="1"/>
      <c r="W94" s="1"/>
      <c r="X94" s="1"/>
    </row>
    <row r="95" spans="2:24" s="7" customFormat="1" ht="12.75">
      <c r="B95" s="235" t="s">
        <v>103</v>
      </c>
      <c r="C95" s="211">
        <v>30</v>
      </c>
      <c r="D95" s="236">
        <v>0.308</v>
      </c>
      <c r="E95" s="237">
        <v>0.146</v>
      </c>
      <c r="F95" s="236">
        <v>0.04</v>
      </c>
      <c r="G95" s="237">
        <f>D95*E95</f>
        <v>0.044967999999999994</v>
      </c>
      <c r="H95" s="238">
        <f>I95*J95</f>
        <v>0.15180000000000002</v>
      </c>
      <c r="I95" s="239">
        <v>0.66</v>
      </c>
      <c r="J95" s="240">
        <v>0.23</v>
      </c>
      <c r="K95" s="241">
        <v>0.13</v>
      </c>
      <c r="L95" s="242">
        <f>K95*J95*I95</f>
        <v>0.019734</v>
      </c>
      <c r="M95" s="109">
        <v>0.237</v>
      </c>
      <c r="N95" s="243">
        <f>M95*C95</f>
        <v>7.109999999999999</v>
      </c>
      <c r="O95" s="244">
        <v>9</v>
      </c>
      <c r="P95" s="245">
        <f>N95+O95</f>
        <v>16.11</v>
      </c>
      <c r="Q95" s="31">
        <f>P95/C95</f>
        <v>0.537</v>
      </c>
      <c r="S95" s="1"/>
      <c r="T95" s="1"/>
      <c r="U95" s="1"/>
      <c r="V95" s="1"/>
      <c r="W95" s="1"/>
      <c r="X95" s="1"/>
    </row>
    <row r="96" spans="2:24" s="7" customFormat="1" ht="12.75">
      <c r="B96" s="235" t="s">
        <v>104</v>
      </c>
      <c r="C96" s="211">
        <v>45</v>
      </c>
      <c r="D96" s="236">
        <v>0.14</v>
      </c>
      <c r="E96" s="237">
        <v>0.1</v>
      </c>
      <c r="F96" s="236">
        <v>0.025</v>
      </c>
      <c r="G96" s="237">
        <f>D96*E96</f>
        <v>0.014000000000000002</v>
      </c>
      <c r="H96" s="238">
        <f>I96*J96</f>
        <v>0.07150000000000001</v>
      </c>
      <c r="I96" s="239">
        <v>0.325</v>
      </c>
      <c r="J96" s="240">
        <v>0.22</v>
      </c>
      <c r="K96" s="241">
        <v>0.105</v>
      </c>
      <c r="L96" s="242">
        <f>K96*J96*I96</f>
        <v>0.0075075</v>
      </c>
      <c r="M96" s="109">
        <v>0.075</v>
      </c>
      <c r="N96" s="243">
        <f>M96*C96</f>
        <v>3.375</v>
      </c>
      <c r="O96" s="244">
        <v>0.5</v>
      </c>
      <c r="P96" s="245">
        <f>N96+O96</f>
        <v>3.875</v>
      </c>
      <c r="Q96" s="31">
        <f>P96/C96</f>
        <v>0.08611111111111111</v>
      </c>
      <c r="S96" s="1"/>
      <c r="T96" s="1"/>
      <c r="U96" s="1"/>
      <c r="V96" s="1"/>
      <c r="W96" s="1"/>
      <c r="X96" s="1"/>
    </row>
    <row r="97" spans="2:24" s="7" customFormat="1" ht="12.75">
      <c r="B97" s="235" t="s">
        <v>105</v>
      </c>
      <c r="C97" s="211">
        <v>20</v>
      </c>
      <c r="D97" s="236">
        <v>0.244</v>
      </c>
      <c r="E97" s="237">
        <v>0.025</v>
      </c>
      <c r="F97" s="236">
        <v>0.003</v>
      </c>
      <c r="G97" s="237">
        <f>D97*E97</f>
        <v>0.0061</v>
      </c>
      <c r="H97" s="238">
        <f>I97*J97</f>
        <v>0.028975</v>
      </c>
      <c r="I97" s="239">
        <v>0.305</v>
      </c>
      <c r="J97" s="240">
        <v>0.095</v>
      </c>
      <c r="K97" s="241">
        <v>0.05</v>
      </c>
      <c r="L97" s="242">
        <f>K97*J97*I97</f>
        <v>0.0014487500000000002</v>
      </c>
      <c r="M97" s="109">
        <v>0.219</v>
      </c>
      <c r="N97" s="243">
        <f>M97*C97</f>
        <v>4.38</v>
      </c>
      <c r="O97" s="244">
        <v>0.43</v>
      </c>
      <c r="P97" s="245">
        <f>N97+O97</f>
        <v>4.81</v>
      </c>
      <c r="Q97" s="31">
        <f>P97/C97</f>
        <v>0.2405</v>
      </c>
      <c r="S97" s="1"/>
      <c r="T97" s="1"/>
      <c r="U97" s="1"/>
      <c r="V97" s="1"/>
      <c r="W97" s="1"/>
      <c r="X97" s="1"/>
    </row>
    <row r="98" spans="2:24" s="7" customFormat="1" ht="12.75">
      <c r="B98" s="246" t="s">
        <v>106</v>
      </c>
      <c r="C98" s="247">
        <v>50</v>
      </c>
      <c r="D98" s="190">
        <v>0.099</v>
      </c>
      <c r="E98" s="248">
        <v>0.099</v>
      </c>
      <c r="F98" s="190">
        <v>0.045</v>
      </c>
      <c r="G98" s="249">
        <f>D98*E98</f>
        <v>0.009801</v>
      </c>
      <c r="H98" s="250">
        <f>I98*J98</f>
        <v>0.018900000000000004</v>
      </c>
      <c r="I98" s="251">
        <v>0.14</v>
      </c>
      <c r="J98" s="201">
        <v>0.135</v>
      </c>
      <c r="K98" s="252">
        <v>0.115</v>
      </c>
      <c r="L98" s="253">
        <f>I98*J98*K98</f>
        <v>0.0021735000000000005</v>
      </c>
      <c r="M98" s="193">
        <v>0.03</v>
      </c>
      <c r="N98" s="254">
        <f>M98*C98</f>
        <v>1.5</v>
      </c>
      <c r="O98" s="255">
        <v>0.1</v>
      </c>
      <c r="P98" s="195">
        <f>N98+O98</f>
        <v>1.6</v>
      </c>
      <c r="Q98" s="31">
        <f>P98/C98</f>
        <v>0.032</v>
      </c>
      <c r="S98" s="1"/>
      <c r="T98" s="1"/>
      <c r="U98" s="1"/>
      <c r="V98" s="1"/>
      <c r="W98" s="1"/>
      <c r="X98" s="1"/>
    </row>
    <row r="99" spans="3:17" ht="12.75">
      <c r="C99" s="256"/>
      <c r="M99" s="257"/>
      <c r="Q99" s="31"/>
    </row>
  </sheetData>
  <sheetProtection selectLockedCells="1" selectUnlockedCells="1"/>
  <mergeCells count="12">
    <mergeCell ref="B1:B2"/>
    <mergeCell ref="C1:C2"/>
    <mergeCell ref="D1:F1"/>
    <mergeCell ref="G1:G2"/>
    <mergeCell ref="H1:H2"/>
    <mergeCell ref="I1:K1"/>
    <mergeCell ref="L1:L2"/>
    <mergeCell ref="M1:M2"/>
    <mergeCell ref="N1:N2"/>
    <mergeCell ref="O1:O2"/>
    <mergeCell ref="P1:P2"/>
    <mergeCell ref="Q1:Q2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N T O N I O</dc:creator>
  <cp:keywords/>
  <dc:description/>
  <cp:lastModifiedBy/>
  <cp:lastPrinted>2014-05-27T07:56:22Z</cp:lastPrinted>
  <dcterms:created xsi:type="dcterms:W3CDTF">2007-02-08T10:01:31Z</dcterms:created>
  <dcterms:modified xsi:type="dcterms:W3CDTF">2015-07-02T14:28:16Z</dcterms:modified>
  <cp:category/>
  <cp:version/>
  <cp:contentType/>
  <cp:contentStatus/>
</cp:coreProperties>
</file>